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17-011 - Rekonstrukce f..." sheetId="2" r:id="rId2"/>
    <sheet name="01 - Hromosvod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'2017-011 - Rekonstrukce f...'!$C$98:$K$474</definedName>
    <definedName name="_xlnm.Print_Area" localSheetId="1">'2017-011 - Rekonstrukce f...'!$C$4:$J$39,'2017-011 - Rekonstrukce f...'!$C$45:$J$80,'2017-011 - Rekonstrukce f...'!$C$86:$K$474</definedName>
    <definedName name="_xlnm.Print_Titles" localSheetId="1">'2017-011 - Rekonstrukce f...'!$98:$98</definedName>
    <definedName name="_xlnm._FilterDatabase" localSheetId="2" hidden="1">'01 - Hromosvod'!$C$78:$K$117</definedName>
    <definedName name="_xlnm.Print_Area" localSheetId="2">'01 - Hromosvod'!$C$4:$J$39,'01 - Hromosvod'!$C$45:$J$60,'01 - Hromosvod'!$C$66:$K$117</definedName>
    <definedName name="_xlnm.Print_Titles" localSheetId="2">'01 - Hromosvod'!$78:$78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52"/>
  <c r="E7"/>
  <c r="E48"/>
  <c i="2" r="J37"/>
  <c r="J36"/>
  <c i="1" r="AY55"/>
  <c i="2" r="J35"/>
  <c i="1" r="AX55"/>
  <c i="2" r="BI473"/>
  <c r="BH473"/>
  <c r="BG473"/>
  <c r="BF473"/>
  <c r="T473"/>
  <c r="T472"/>
  <c r="R473"/>
  <c r="R472"/>
  <c r="P473"/>
  <c r="P472"/>
  <c r="BI470"/>
  <c r="BH470"/>
  <c r="BG470"/>
  <c r="BF470"/>
  <c r="T470"/>
  <c r="T469"/>
  <c r="R470"/>
  <c r="R469"/>
  <c r="P470"/>
  <c r="P469"/>
  <c r="BI467"/>
  <c r="BH467"/>
  <c r="BG467"/>
  <c r="BF467"/>
  <c r="T467"/>
  <c r="T466"/>
  <c r="R467"/>
  <c r="R466"/>
  <c r="P467"/>
  <c r="P466"/>
  <c r="BI464"/>
  <c r="BH464"/>
  <c r="BG464"/>
  <c r="BF464"/>
  <c r="T464"/>
  <c r="T463"/>
  <c r="R464"/>
  <c r="R463"/>
  <c r="P464"/>
  <c r="P463"/>
  <c r="BI461"/>
  <c r="BH461"/>
  <c r="BG461"/>
  <c r="BF461"/>
  <c r="T461"/>
  <c r="T460"/>
  <c r="T459"/>
  <c r="R461"/>
  <c r="R460"/>
  <c r="R459"/>
  <c r="P461"/>
  <c r="P460"/>
  <c r="P459"/>
  <c r="BI454"/>
  <c r="BH454"/>
  <c r="BG454"/>
  <c r="BF454"/>
  <c r="T454"/>
  <c r="R454"/>
  <c r="P454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4"/>
  <c r="BH434"/>
  <c r="BG434"/>
  <c r="BF434"/>
  <c r="T434"/>
  <c r="R434"/>
  <c r="P434"/>
  <c r="BI430"/>
  <c r="BH430"/>
  <c r="BG430"/>
  <c r="BF430"/>
  <c r="T430"/>
  <c r="R430"/>
  <c r="P430"/>
  <c r="BI428"/>
  <c r="BH428"/>
  <c r="BG428"/>
  <c r="BF428"/>
  <c r="T428"/>
  <c r="R428"/>
  <c r="P428"/>
  <c r="BI424"/>
  <c r="BH424"/>
  <c r="BG424"/>
  <c r="BF424"/>
  <c r="T424"/>
  <c r="R424"/>
  <c r="P424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2"/>
  <c r="BH382"/>
  <c r="BG382"/>
  <c r="BF382"/>
  <c r="T382"/>
  <c r="R382"/>
  <c r="P382"/>
  <c r="BI381"/>
  <c r="BH381"/>
  <c r="BG381"/>
  <c r="BF381"/>
  <c r="T381"/>
  <c r="R381"/>
  <c r="P381"/>
  <c r="BI377"/>
  <c r="BH377"/>
  <c r="BG377"/>
  <c r="BF377"/>
  <c r="T377"/>
  <c r="R377"/>
  <c r="P377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4"/>
  <c r="BH344"/>
  <c r="BG344"/>
  <c r="BF344"/>
  <c r="T344"/>
  <c r="R344"/>
  <c r="P344"/>
  <c r="BI339"/>
  <c r="BH339"/>
  <c r="BG339"/>
  <c r="BF339"/>
  <c r="T339"/>
  <c r="R339"/>
  <c r="P339"/>
  <c r="BI334"/>
  <c r="BH334"/>
  <c r="BG334"/>
  <c r="BF334"/>
  <c r="T334"/>
  <c r="R334"/>
  <c r="P334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09"/>
  <c r="BH309"/>
  <c r="BG309"/>
  <c r="BF309"/>
  <c r="T309"/>
  <c r="R309"/>
  <c r="P309"/>
  <c r="BI302"/>
  <c r="BH302"/>
  <c r="BG302"/>
  <c r="BF302"/>
  <c r="T302"/>
  <c r="R302"/>
  <c r="P302"/>
  <c r="BI298"/>
  <c r="BH298"/>
  <c r="BG298"/>
  <c r="BF298"/>
  <c r="T298"/>
  <c r="T297"/>
  <c r="R298"/>
  <c r="R297"/>
  <c r="P298"/>
  <c r="P297"/>
  <c r="BI293"/>
  <c r="BH293"/>
  <c r="BG293"/>
  <c r="BF293"/>
  <c r="T293"/>
  <c r="R293"/>
  <c r="P293"/>
  <c r="BI291"/>
  <c r="BH291"/>
  <c r="BG291"/>
  <c r="BF291"/>
  <c r="T291"/>
  <c r="R291"/>
  <c r="P291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7"/>
  <c r="BH267"/>
  <c r="BG267"/>
  <c r="BF267"/>
  <c r="T267"/>
  <c r="R267"/>
  <c r="P267"/>
  <c r="BI263"/>
  <c r="BH263"/>
  <c r="BG263"/>
  <c r="BF263"/>
  <c r="T263"/>
  <c r="R263"/>
  <c r="P263"/>
  <c r="BI256"/>
  <c r="BH256"/>
  <c r="BG256"/>
  <c r="BF256"/>
  <c r="T256"/>
  <c r="R256"/>
  <c r="P256"/>
  <c r="BI251"/>
  <c r="BH251"/>
  <c r="BG251"/>
  <c r="BF251"/>
  <c r="T251"/>
  <c r="R251"/>
  <c r="P251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0"/>
  <c r="BH220"/>
  <c r="BG220"/>
  <c r="BF220"/>
  <c r="T220"/>
  <c r="R220"/>
  <c r="P220"/>
  <c r="BI213"/>
  <c r="BH213"/>
  <c r="BG213"/>
  <c r="BF213"/>
  <c r="T213"/>
  <c r="R213"/>
  <c r="P213"/>
  <c r="BI207"/>
  <c r="BH207"/>
  <c r="BG207"/>
  <c r="BF207"/>
  <c r="T207"/>
  <c r="R207"/>
  <c r="P207"/>
  <c r="BI200"/>
  <c r="BH200"/>
  <c r="BG200"/>
  <c r="BF200"/>
  <c r="T200"/>
  <c r="R200"/>
  <c r="P200"/>
  <c r="BI193"/>
  <c r="BH193"/>
  <c r="BG193"/>
  <c r="BF193"/>
  <c r="T193"/>
  <c r="R193"/>
  <c r="P193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59"/>
  <c r="BH159"/>
  <c r="BG159"/>
  <c r="BF159"/>
  <c r="T159"/>
  <c r="R159"/>
  <c r="P159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F93"/>
  <c r="E91"/>
  <c r="F52"/>
  <c r="E50"/>
  <c r="J24"/>
  <c r="E24"/>
  <c r="J55"/>
  <c r="J23"/>
  <c r="J21"/>
  <c r="E21"/>
  <c r="J54"/>
  <c r="J20"/>
  <c r="J18"/>
  <c r="E18"/>
  <c r="F96"/>
  <c r="J17"/>
  <c r="J15"/>
  <c r="E15"/>
  <c r="F95"/>
  <c r="J14"/>
  <c r="J12"/>
  <c r="J93"/>
  <c r="E7"/>
  <c r="E89"/>
  <c i="1" r="L50"/>
  <c r="AM50"/>
  <c r="AM49"/>
  <c r="L49"/>
  <c r="AM47"/>
  <c r="L47"/>
  <c r="L45"/>
  <c r="L44"/>
  <c i="2" r="BK435"/>
  <c r="J293"/>
  <c r="BK116"/>
  <c r="J473"/>
  <c r="J438"/>
  <c r="J327"/>
  <c r="BK362"/>
  <c r="BK402"/>
  <c r="J282"/>
  <c r="J213"/>
  <c r="J329"/>
  <c r="BK136"/>
  <c r="BK324"/>
  <c r="J176"/>
  <c r="BK256"/>
  <c r="BK398"/>
  <c r="J396"/>
  <c r="BK323"/>
  <c r="J142"/>
  <c r="J326"/>
  <c r="J382"/>
  <c r="BK298"/>
  <c r="J231"/>
  <c r="BK408"/>
  <c r="BK316"/>
  <c r="J175"/>
  <c r="BK326"/>
  <c r="J243"/>
  <c r="J178"/>
  <c i="3" r="BK99"/>
  <c r="BK116"/>
  <c r="J105"/>
  <c r="J93"/>
  <c r="BK80"/>
  <c r="J97"/>
  <c r="J89"/>
  <c r="BK114"/>
  <c r="BK101"/>
  <c r="BK83"/>
  <c r="J98"/>
  <c r="J90"/>
  <c r="J84"/>
  <c i="2" r="J422"/>
  <c r="J372"/>
  <c r="J298"/>
  <c r="J145"/>
  <c r="BK430"/>
  <c r="BK140"/>
  <c r="J411"/>
  <c r="J359"/>
  <c r="J267"/>
  <c r="J407"/>
  <c r="BK411"/>
  <c r="BK302"/>
  <c r="J237"/>
  <c r="BK397"/>
  <c r="J284"/>
  <c r="J200"/>
  <c r="BK372"/>
  <c r="J245"/>
  <c r="J159"/>
  <c r="J110"/>
  <c i="3" r="J106"/>
  <c r="BK94"/>
  <c r="J103"/>
  <c r="J101"/>
  <c r="J116"/>
  <c r="BK92"/>
  <c i="2" r="J464"/>
  <c r="BK399"/>
  <c r="J435"/>
  <c i="3" r="BK106"/>
  <c i="2" r="BK334"/>
  <c r="BK175"/>
  <c r="BK414"/>
  <c r="BK444"/>
  <c r="BK389"/>
  <c r="J229"/>
  <c r="J387"/>
  <c r="BK243"/>
  <c r="BK370"/>
  <c r="J239"/>
  <c r="J405"/>
  <c r="J318"/>
  <c r="J193"/>
  <c r="J118"/>
  <c i="3" r="BK109"/>
  <c i="2" r="BK440"/>
  <c r="BK388"/>
  <c r="J324"/>
  <c r="BK178"/>
  <c r="BK445"/>
  <c r="J220"/>
  <c r="BK353"/>
  <c r="BK233"/>
  <c r="J402"/>
  <c r="BK422"/>
  <c r="J316"/>
  <c r="J251"/>
  <c r="J404"/>
  <c r="J241"/>
  <c r="BK110"/>
  <c r="J302"/>
  <c r="BK235"/>
  <c i="1" r="AS54"/>
  <c i="3" r="J109"/>
  <c r="J85"/>
  <c r="J107"/>
  <c r="J86"/>
  <c r="J102"/>
  <c r="J91"/>
  <c i="2" r="BK473"/>
  <c r="BK403"/>
  <c r="BK357"/>
  <c r="J273"/>
  <c r="BK447"/>
  <c r="J467"/>
  <c r="BK387"/>
  <c r="BK179"/>
  <c r="J291"/>
  <c r="BK363"/>
  <c r="BK176"/>
  <c r="BK349"/>
  <c r="J277"/>
  <c r="BK400"/>
  <c r="BK321"/>
  <c r="BK207"/>
  <c i="3" r="J94"/>
  <c r="BK103"/>
  <c r="BK112"/>
  <c r="BK85"/>
  <c r="BK111"/>
  <c i="2" r="J443"/>
  <c r="BK239"/>
  <c r="BK449"/>
  <c r="BK407"/>
  <c r="J461"/>
  <c r="J409"/>
  <c r="J339"/>
  <c r="BK360"/>
  <c r="BK416"/>
  <c r="BK376"/>
  <c r="J449"/>
  <c r="J397"/>
  <c r="BK365"/>
  <c r="BK318"/>
  <c r="J102"/>
  <c r="J408"/>
  <c r="J416"/>
  <c r="J376"/>
  <c r="J321"/>
  <c r="BK409"/>
  <c r="BK132"/>
  <c r="BK377"/>
  <c r="BK275"/>
  <c r="BK145"/>
  <c r="BK405"/>
  <c r="BK322"/>
  <c r="BK213"/>
  <c r="J399"/>
  <c r="BK286"/>
  <c r="J179"/>
  <c i="3" r="BK88"/>
  <c r="J104"/>
  <c r="BK90"/>
  <c r="J100"/>
  <c r="BK115"/>
  <c r="BK100"/>
  <c r="BK87"/>
  <c r="BK110"/>
  <c r="J82"/>
  <c r="J80"/>
  <c r="J114"/>
  <c r="BK107"/>
  <c i="2" r="J377"/>
  <c r="BK220"/>
  <c r="J357"/>
  <c r="BK443"/>
  <c r="J360"/>
  <c r="J106"/>
  <c r="J434"/>
  <c r="BK291"/>
  <c r="J414"/>
  <c r="BK280"/>
  <c r="BK382"/>
  <c r="BK102"/>
  <c r="J470"/>
  <c r="BK404"/>
  <c r="J344"/>
  <c r="J116"/>
  <c r="J424"/>
  <c r="J362"/>
  <c r="BK193"/>
  <c r="J173"/>
  <c r="J120"/>
  <c r="J368"/>
  <c r="J322"/>
  <c r="J444"/>
  <c r="BK454"/>
  <c r="BK428"/>
  <c r="J309"/>
  <c r="J286"/>
  <c r="BK339"/>
  <c r="J140"/>
  <c r="BK293"/>
  <c r="J353"/>
  <c r="BK282"/>
  <c r="BK241"/>
  <c r="BK142"/>
  <c i="3" r="J96"/>
  <c i="2" r="BK461"/>
  <c r="J370"/>
  <c r="BK277"/>
  <c r="BK464"/>
  <c r="BK424"/>
  <c r="BK470"/>
  <c r="BK368"/>
  <c r="BK273"/>
  <c r="BK118"/>
  <c r="BK227"/>
  <c r="BK359"/>
  <c r="BK284"/>
  <c r="BK106"/>
  <c r="J365"/>
  <c r="J227"/>
  <c r="BK374"/>
  <c r="J280"/>
  <c r="BK231"/>
  <c r="BK122"/>
  <c i="3" r="BK95"/>
  <c r="BK102"/>
  <c r="BK84"/>
  <c r="BK113"/>
  <c r="BK91"/>
  <c r="J81"/>
  <c r="BK93"/>
  <c r="BK104"/>
  <c r="BK96"/>
  <c r="J92"/>
  <c r="J88"/>
  <c i="2" r="J454"/>
  <c r="BK381"/>
  <c r="J325"/>
  <c r="J207"/>
  <c r="J381"/>
  <c r="J447"/>
  <c r="J398"/>
  <c r="BK325"/>
  <c r="J136"/>
  <c r="J428"/>
  <c r="J323"/>
  <c r="J263"/>
  <c r="BK120"/>
  <c r="BK309"/>
  <c r="J122"/>
  <c r="BK329"/>
  <c r="BK237"/>
  <c r="J132"/>
  <c i="3" r="BK86"/>
  <c r="BK98"/>
  <c r="J117"/>
  <c r="BK82"/>
  <c r="J108"/>
  <c r="BK89"/>
  <c i="2" r="BK419"/>
  <c r="BK159"/>
  <c r="BK438"/>
  <c r="BK263"/>
  <c r="J445"/>
  <c r="J388"/>
  <c r="J256"/>
  <c r="J419"/>
  <c r="BK229"/>
  <c r="J389"/>
  <c r="BK467"/>
  <c r="BK434"/>
  <c r="J374"/>
  <c r="BK327"/>
  <c r="BK267"/>
  <c r="BK173"/>
  <c r="J440"/>
  <c r="BK251"/>
  <c r="J403"/>
  <c r="J349"/>
  <c r="BK200"/>
  <c r="BK344"/>
  <c r="J400"/>
  <c r="J334"/>
  <c r="J235"/>
  <c r="J430"/>
  <c r="BK396"/>
  <c r="BK245"/>
  <c r="J126"/>
  <c r="J363"/>
  <c r="J275"/>
  <c r="J233"/>
  <c r="BK126"/>
  <c i="3" r="BK117"/>
  <c r="BK108"/>
  <c r="BK97"/>
  <c r="J113"/>
  <c r="J83"/>
  <c r="J111"/>
  <c r="J95"/>
  <c r="J112"/>
  <c r="J99"/>
  <c r="J87"/>
  <c r="BK81"/>
  <c r="J115"/>
  <c r="J110"/>
  <c r="BK105"/>
  <c i="2" l="1" r="P219"/>
  <c r="T279"/>
  <c r="T301"/>
  <c r="P320"/>
  <c r="R328"/>
  <c r="T328"/>
  <c r="BK442"/>
  <c r="J442"/>
  <c r="J72"/>
  <c r="R446"/>
  <c r="R101"/>
  <c r="P131"/>
  <c r="R131"/>
  <c r="T131"/>
  <c r="T144"/>
  <c r="BK279"/>
  <c r="J279"/>
  <c r="J65"/>
  <c r="R301"/>
  <c r="R320"/>
  <c r="R367"/>
  <c r="T446"/>
  <c r="P101"/>
  <c r="BK131"/>
  <c r="J131"/>
  <c r="J62"/>
  <c r="R144"/>
  <c r="R219"/>
  <c r="P279"/>
  <c r="BK301"/>
  <c r="J301"/>
  <c r="J68"/>
  <c r="BK328"/>
  <c r="J328"/>
  <c r="J70"/>
  <c r="BK367"/>
  <c r="J367"/>
  <c r="J71"/>
  <c r="P442"/>
  <c r="P446"/>
  <c i="3" r="BK79"/>
  <c r="J79"/>
  <c r="J59"/>
  <c r="P79"/>
  <c i="1" r="AU56"/>
  <c i="2" r="BK101"/>
  <c r="J101"/>
  <c r="J61"/>
  <c r="BK144"/>
  <c r="J144"/>
  <c r="J63"/>
  <c r="BK219"/>
  <c r="J219"/>
  <c r="J64"/>
  <c r="R279"/>
  <c r="P301"/>
  <c r="P328"/>
  <c r="T367"/>
  <c r="R442"/>
  <c r="T442"/>
  <c i="3" r="R79"/>
  <c i="2" r="T101"/>
  <c r="P144"/>
  <c r="T219"/>
  <c r="BK320"/>
  <c r="J320"/>
  <c r="J69"/>
  <c r="T320"/>
  <c r="P367"/>
  <c r="BK446"/>
  <c r="J446"/>
  <c r="J73"/>
  <c i="3" r="T79"/>
  <c i="2" r="BK472"/>
  <c r="J472"/>
  <c r="J79"/>
  <c r="BK463"/>
  <c r="J463"/>
  <c r="J76"/>
  <c r="BK466"/>
  <c r="J466"/>
  <c r="J77"/>
  <c r="BK469"/>
  <c r="J469"/>
  <c r="J78"/>
  <c r="BK297"/>
  <c r="J297"/>
  <c r="J66"/>
  <c r="BK460"/>
  <c r="J460"/>
  <c r="J75"/>
  <c r="BK300"/>
  <c r="J300"/>
  <c r="J67"/>
  <c i="3" r="J54"/>
  <c r="BE81"/>
  <c r="BE83"/>
  <c r="BE87"/>
  <c r="BE89"/>
  <c r="BE91"/>
  <c r="BE95"/>
  <c r="BE97"/>
  <c r="BE98"/>
  <c r="BE100"/>
  <c r="BE103"/>
  <c r="BE112"/>
  <c r="BE113"/>
  <c i="2" r="BK459"/>
  <c r="J459"/>
  <c r="J74"/>
  <c i="3" r="F54"/>
  <c r="E69"/>
  <c r="BE108"/>
  <c r="BE109"/>
  <c r="BE115"/>
  <c i="2" r="BK100"/>
  <c r="BK99"/>
  <c r="J99"/>
  <c r="J59"/>
  <c i="3" r="F55"/>
  <c r="BE80"/>
  <c r="BE82"/>
  <c r="BE84"/>
  <c r="BE86"/>
  <c r="BE88"/>
  <c r="BE90"/>
  <c r="BE94"/>
  <c r="BE101"/>
  <c r="BE102"/>
  <c r="BE106"/>
  <c r="BE110"/>
  <c r="BE114"/>
  <c r="BE117"/>
  <c r="J55"/>
  <c r="BE99"/>
  <c r="BE104"/>
  <c r="BE111"/>
  <c r="J73"/>
  <c r="BE93"/>
  <c r="BE96"/>
  <c r="BE105"/>
  <c r="BE107"/>
  <c r="BE85"/>
  <c r="BE92"/>
  <c r="BE116"/>
  <c i="2" r="J52"/>
  <c r="BE106"/>
  <c r="BE120"/>
  <c r="BE145"/>
  <c r="BE239"/>
  <c r="BE277"/>
  <c r="BE284"/>
  <c r="BE298"/>
  <c r="BE339"/>
  <c r="BE368"/>
  <c r="BE370"/>
  <c r="BE403"/>
  <c r="E48"/>
  <c r="F54"/>
  <c r="J95"/>
  <c r="BE116"/>
  <c r="BE132"/>
  <c r="BE142"/>
  <c r="BE179"/>
  <c r="BE193"/>
  <c r="BE233"/>
  <c r="BE235"/>
  <c r="BE243"/>
  <c r="BE318"/>
  <c r="BE321"/>
  <c r="BE360"/>
  <c r="BE362"/>
  <c r="BE377"/>
  <c r="BE381"/>
  <c r="BE399"/>
  <c r="BE400"/>
  <c r="BE407"/>
  <c r="BE102"/>
  <c r="BE118"/>
  <c r="BE122"/>
  <c r="BE126"/>
  <c r="BE173"/>
  <c r="BE175"/>
  <c r="BE220"/>
  <c r="BE273"/>
  <c r="BE286"/>
  <c r="BE326"/>
  <c r="BE327"/>
  <c r="BE329"/>
  <c r="BE357"/>
  <c r="BE419"/>
  <c r="BE136"/>
  <c r="BE207"/>
  <c r="BE275"/>
  <c r="BE280"/>
  <c r="BE293"/>
  <c r="BE323"/>
  <c r="BE349"/>
  <c r="BE372"/>
  <c r="BE398"/>
  <c r="F55"/>
  <c r="BE159"/>
  <c r="BE178"/>
  <c r="BE229"/>
  <c r="BE231"/>
  <c r="BE245"/>
  <c r="BE251"/>
  <c r="BE256"/>
  <c r="BE263"/>
  <c r="BE282"/>
  <c r="BE322"/>
  <c r="BE324"/>
  <c r="BE344"/>
  <c r="BE365"/>
  <c r="BE404"/>
  <c r="BE405"/>
  <c r="BE414"/>
  <c r="BE422"/>
  <c r="BE424"/>
  <c r="BE430"/>
  <c r="BE435"/>
  <c r="BE440"/>
  <c r="BE444"/>
  <c r="BE445"/>
  <c r="BE449"/>
  <c r="BE454"/>
  <c r="BE464"/>
  <c r="BE470"/>
  <c r="BE473"/>
  <c r="J96"/>
  <c r="BE140"/>
  <c r="BE241"/>
  <c r="BE267"/>
  <c r="BE291"/>
  <c r="BE325"/>
  <c r="BE334"/>
  <c r="BE359"/>
  <c r="BE374"/>
  <c r="BE382"/>
  <c r="BE388"/>
  <c r="BE397"/>
  <c r="BE411"/>
  <c r="BE434"/>
  <c r="BE443"/>
  <c r="BE467"/>
  <c r="BE110"/>
  <c r="BE176"/>
  <c r="BE200"/>
  <c r="BE213"/>
  <c r="BE227"/>
  <c r="BE237"/>
  <c r="BE302"/>
  <c r="BE309"/>
  <c r="BE316"/>
  <c r="BE353"/>
  <c r="BE363"/>
  <c r="BE376"/>
  <c r="BE387"/>
  <c r="BE389"/>
  <c r="BE396"/>
  <c r="BE402"/>
  <c r="BE408"/>
  <c r="BE409"/>
  <c r="BE416"/>
  <c r="BE428"/>
  <c r="BE438"/>
  <c r="BE447"/>
  <c r="BE461"/>
  <c i="3" r="F35"/>
  <c i="1" r="BB56"/>
  <c i="2" r="F35"/>
  <c i="1" r="BB55"/>
  <c i="2" r="F36"/>
  <c i="1" r="BC55"/>
  <c i="3" r="J34"/>
  <c i="1" r="AW56"/>
  <c i="3" r="F34"/>
  <c i="1" r="BA56"/>
  <c i="3" r="F36"/>
  <c i="1" r="BC56"/>
  <c i="2" r="F34"/>
  <c i="1" r="BA55"/>
  <c i="2" r="F37"/>
  <c i="1" r="BD55"/>
  <c i="3" r="F37"/>
  <c i="1" r="BD56"/>
  <c i="2" r="J34"/>
  <c i="1" r="AW55"/>
  <c i="2" l="1" r="T100"/>
  <c r="P100"/>
  <c r="R300"/>
  <c r="T300"/>
  <c r="P300"/>
  <c r="R100"/>
  <c r="J100"/>
  <c r="J60"/>
  <c i="3" r="J30"/>
  <c i="1" r="AG56"/>
  <c r="BA54"/>
  <c r="W30"/>
  <c r="BB54"/>
  <c r="AX54"/>
  <c r="BC54"/>
  <c r="W32"/>
  <c r="BD54"/>
  <c r="W33"/>
  <c i="3" r="F33"/>
  <c i="1" r="AZ56"/>
  <c i="2" r="F33"/>
  <c i="1" r="AZ55"/>
  <c i="2" r="J30"/>
  <c i="1" r="AG55"/>
  <c r="AG54"/>
  <c r="AK26"/>
  <c i="3" r="J33"/>
  <c i="1" r="AV56"/>
  <c r="AT56"/>
  <c r="AN56"/>
  <c i="2" r="J33"/>
  <c i="1" r="AV55"/>
  <c r="AT55"/>
  <c i="2" l="1" r="R99"/>
  <c r="P99"/>
  <c i="1" r="AU55"/>
  <c i="2" r="T99"/>
  <c i="1" r="AN55"/>
  <c i="3" r="J39"/>
  <c i="2" r="J39"/>
  <c i="1" r="AZ54"/>
  <c r="W29"/>
  <c r="AW54"/>
  <c r="AK30"/>
  <c r="W31"/>
  <c r="AY54"/>
  <c r="AU54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<sst xmlns="http://schemas.openxmlformats.org/spreadsheetml/2006/main">
  <si>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</si>
  <si>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</si>
  <si>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</si>
  <si>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</si>
  <si>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</si>
  <si>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{c7d13778-6534-40d2-bbd7-1418474c7675}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</si>
  <si>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</si>
  <si>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</si>
  <si>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</si>
  <si>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</si>
  <si>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</si>
  <si>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</si>
  <si>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</si>
  <si>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</si>
  <si>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</si>
  <si>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</si>
  <si>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</si>
  <si>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</si>
  <si>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2017-011 - Rekonstrukce fasády, výplní otvorů a střechy objektu Karlova 22(1)</t>
  </si>
  <si>
    <t>KSO:</t>
  </si>
  <si>
    <t>CC-CZ:</t>
  </si>
  <si>
    <t>Místo:</t>
  </si>
  <si>
    <t xml:space="preserve"> </t>
  </si>
  <si>
    <t>Datum:</t>
  </si>
  <si>
    <t>21. 1. 2022</t>
  </si>
  <si>
    <t>Zadavatel:</t>
  </si>
  <si>
    <t>IČ:</t>
  </si>
  <si>
    <t xml:space="preserve">Město Kolín, Karlovo náměstí 78, Kolín </t>
  </si>
  <si>
    <t>DIČ:</t>
  </si>
  <si>
    <t>Uchazeč:</t>
  </si>
  <si>
    <t>Vyplň údaj</t>
  </si>
  <si>
    <t>Projektant:</t>
  </si>
  <si>
    <t>Revitali s.r.o., Mechovka 270, 190 14 Praha Klánov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</si>
  <si>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</si>
  <si>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</si>
  <si>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</si>
  <si>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</si>
  <si>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</si>
  <si>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</si>
  <si>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</si>
  <si>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</si>
  <si>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</si>
  <si>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</si>
  <si>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</si>
  <si>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</si>
  <si>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</si>
  <si>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</si>
  <si>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</si>
  <si>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</si>
  <si>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</si>
  <si>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</si>
  <si>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</si>
  <si>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</si>
  <si>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</si>
  <si>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</si>
  <si>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</si>
  <si>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</si>
  <si>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</si>
  <si>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</si>
  <si>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</si>
  <si>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</si>
  <si>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</si>
  <si>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</si>
  <si>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</si>
  <si>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</si>
  <si>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</si>
  <si>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</si>
  <si>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</si>
  <si>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</si>
  <si>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</si>
  <si>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</si>
  <si>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</si>
  <si>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</si>
  <si>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</si>
  <si>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</si>
  <si>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</si>
  <si>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2017-011</t>
  </si>
  <si>
    <t>Rekonstrukce fasády, výplní otvorů a střechy objektu Karlova 22</t>
  </si>
  <si>
    <t>STA</t>
  </si>
  <si>
    <t>{a01bf228-c47a-458b-a859-8b0f6499d65b}</t>
  </si>
  <si>
    <t>2</t>
  </si>
  <si>
    <t>01</t>
  </si>
  <si>
    <t>Hromosvod</t>
  </si>
  <si>
    <t>{7371f9ff-23c5-4257-a49f-ec04b4872d5f}</t>
  </si>
  <si>
    <t>KRYCÍ LIST SOUPISU PRACÍ</t>
  </si>
  <si>
    <t>Objekt:</t>
  </si>
  <si>
    <t>2017-011 - Rekonstrukce fasády, výplní otvorů a střechy objektu Karlova 22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</si>
  <si>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</si>
  <si>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</si>
  <si>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</si>
  <si>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</si>
  <si>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</si>
  <si>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</si>
  <si>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</si>
  <si>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</si>
  <si>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</si>
  <si>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</si>
  <si>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</si>
  <si>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</si>
  <si>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</si>
  <si>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</si>
  <si>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</si>
  <si>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</si>
  <si>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</si>
  <si>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</si>
  <si>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</si>
  <si>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</si>
  <si>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</si>
  <si>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</si>
  <si>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</si>
  <si>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</si>
  <si>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</si>
  <si>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</si>
  <si>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</si>
  <si>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</si>
  <si>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</si>
  <si>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</si>
  <si>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</si>
  <si>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</si>
  <si>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</si>
  <si>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</si>
  <si>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</si>
  <si>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</si>
  <si>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</si>
  <si>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</si>
  <si>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</si>
  <si>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</si>
  <si>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</si>
  <si>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99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</si>
  <si>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</si>
  <si>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</si>
  <si>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</si>
  <si>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</si>
  <si>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2022 01</t>
  </si>
  <si>
    <t>4</t>
  </si>
  <si>
    <t>Online PSC</t>
  </si>
  <si>
    <t>https://podminky.urs.cz/item/CS_URS_2022_01/113106121</t>
  </si>
  <si>
    <t>VV</t>
  </si>
  <si>
    <t>(4,75+3,65+8,7)*1,0</t>
  </si>
  <si>
    <t>Součet</t>
  </si>
  <si>
    <t>102</t>
  </si>
  <si>
    <t>113106122</t>
  </si>
  <si>
    <t>Rozebrání dlažeb komunikací pro pěší s přemístěním hmot na skládku na vzdálenost do 3 m nebo s naložením na dopravní prostředek s ložem z kameniva nebo živice a s jakoukoliv výplní spár ručně z kamenných dlaždic nebo desek</t>
  </si>
  <si>
    <t>https://podminky.urs.cz/item/CS_URS_2022_01/113106122</t>
  </si>
  <si>
    <t>(20,098+9,33)*1,0</t>
  </si>
  <si>
    <t>106</t>
  </si>
  <si>
    <t>132212331</t>
  </si>
  <si>
    <t>Hloubení nezapažených rýh šířky přes 800 do 2 000 mm ručně s urovnáním dna do předepsaného profilu a spádu v hornině třídy těžitelnosti I skupiny 3 soudržných</t>
  </si>
  <si>
    <t>m3</t>
  </si>
  <si>
    <t>6</t>
  </si>
  <si>
    <t>https://podminky.urs.cz/item/CS_URS_2022_01/132212331</t>
  </si>
  <si>
    <t>Sokl budovy:</t>
  </si>
  <si>
    <t>(20,098+9,33)*1,0*0,65</t>
  </si>
  <si>
    <t>(4,75+3,65+8,7)*1*0,5</t>
  </si>
  <si>
    <t>111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</si>
  <si>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</si>
  <si>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</si>
  <si>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</t>
  </si>
  <si>
    <t>https://podminky.urs.cz/item/CS_URS_2022_01/162751117</t>
  </si>
  <si>
    <t>112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</si>
  <si>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</si>
  <si>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</si>
  <si>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12</t>
  </si>
  <si>
    <t>https://podminky.urs.cz/item/CS_URS_2022_01/162751119</t>
  </si>
  <si>
    <t>109</t>
  </si>
  <si>
    <t>171251201</t>
  </si>
  <si>
    <t>Uložení sypaniny na skládky nebo meziskládky bez hutnění s upravením uložené sypaniny do předepsaného tvaru</t>
  </si>
  <si>
    <t>14</t>
  </si>
  <si>
    <t>https://podminky.urs.cz/item/CS_URS_2022_01/171251201</t>
  </si>
  <si>
    <t>110</t>
  </si>
  <si>
    <t>171201231</t>
  </si>
  <si>
    <t>Poplatek za uložení stavebního odpadu na recyklační skládce (skládkovné) zeminy a kamení zatříděného do Katalogu odpadů pod kódem 17 05 04</t>
  </si>
  <si>
    <t>t</t>
  </si>
  <si>
    <t>16</t>
  </si>
  <si>
    <t>https://podminky.urs.cz/item/CS_URS_2022_01/171201231</t>
  </si>
  <si>
    <t>27,678*1,5</t>
  </si>
  <si>
    <t>108</t>
  </si>
  <si>
    <t>174151101</t>
  </si>
  <si>
    <t>Zásyp sypaninou z jakékoliv horniny strojně s uložením výkopku ve vrstvách se zhutněním jam, šachet, rýh nebo kolem objektů v těchto vykopávkách</t>
  </si>
  <si>
    <t>18</t>
  </si>
  <si>
    <t>https://podminky.urs.cz/item/CS_URS_2022_01/174151101</t>
  </si>
  <si>
    <t>(20,098+9,33)*1,0*0,25</t>
  </si>
  <si>
    <t>(4,75+3,65+8,7)*1,0*0,15</t>
  </si>
  <si>
    <t>5</t>
  </si>
  <si>
    <t>Komunikace pozemní</t>
  </si>
  <si>
    <t>104</t>
  </si>
  <si>
    <t>564831111</t>
  </si>
  <si>
    <t>Podklad ze štěrkodrti ŠD s rozprostřením a zhutněním plochy přes 100 m2, po zhutnění tl. 100 mm</t>
  </si>
  <si>
    <t>20</t>
  </si>
  <si>
    <t>https://podminky.urs.cz/item/CS_URS_2022_01/564831111</t>
  </si>
  <si>
    <t>103</t>
  </si>
  <si>
    <t>564851111</t>
  </si>
  <si>
    <t>Podklad ze štěrkodrti ŠD s rozprostřením a zhutněním plochy přes 100 m2, po zhutnění tl. 150 mm</t>
  </si>
  <si>
    <t>22</t>
  </si>
  <si>
    <t>https://podminky.urs.cz/item/CS_URS_2022_01/564851111</t>
  </si>
  <si>
    <t>101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</si>
  <si>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</si>
  <si>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</si>
  <si>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24</t>
  </si>
  <si>
    <t>https://podminky.urs.cz/item/CS_URS_2022_01/591211111</t>
  </si>
  <si>
    <t>100</t>
  </si>
  <si>
    <t>596841220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</si>
  <si>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do 50 m2</t>
  </si>
  <si>
    <t>26</t>
  </si>
  <si>
    <t>https://podminky.urs.cz/item/CS_URS_2022_01/596841220</t>
  </si>
  <si>
    <t>Úpravy povrchů, podlahy a osazování výplní</t>
  </si>
  <si>
    <t>71</t>
  </si>
  <si>
    <t>612325302</t>
  </si>
  <si>
    <t>Vápenocementová omítka ostění nebo nadpraží štuková</t>
  </si>
  <si>
    <t>28</t>
  </si>
  <si>
    <t>https://podminky.urs.cz/item/CS_URS_2022_01/612325302</t>
  </si>
  <si>
    <t>špaletové okna</t>
  </si>
  <si>
    <t>0,35*(2,06+2,06+1,07)*32</t>
  </si>
  <si>
    <t>jednoduchá okna</t>
  </si>
  <si>
    <t>0,5*(1,85+1,85+1,28)*6</t>
  </si>
  <si>
    <t>0,5*(1,7+1,7+1,28)*1</t>
  </si>
  <si>
    <t>0,5*(1,15+1,15+1,13)*1</t>
  </si>
  <si>
    <t>0,5*(0,7+0,7+0,9)*1</t>
  </si>
  <si>
    <t>0,5*(0,5+0,5+0,9)*1</t>
  </si>
  <si>
    <t>0,5*(1,65+1,65+1,55)*8</t>
  </si>
  <si>
    <t>0,5*(1,5+1,5+0,5)*2</t>
  </si>
  <si>
    <t>0,5*(1,2+1,2+0,9)*1</t>
  </si>
  <si>
    <t>70</t>
  </si>
  <si>
    <t>619995001</t>
  </si>
  <si>
    <t>Začištění omítek (s dodáním hmot) kolem oken, dveří, podlah, obkladů apod.</t>
  </si>
  <si>
    <t>m</t>
  </si>
  <si>
    <t>30</t>
  </si>
  <si>
    <t>https://podminky.urs.cz/item/CS_URS_2022_01/619995001</t>
  </si>
  <si>
    <t>(1,07+2,06)*2*32</t>
  </si>
  <si>
    <t>(1,28+1,85)*2*6</t>
  </si>
  <si>
    <t>(1,28+1,7)*2</t>
  </si>
  <si>
    <t>(1,13+1,15)*2</t>
  </si>
  <si>
    <t>(0,9+0,7)*2</t>
  </si>
  <si>
    <t>(0,9+0,5)*2</t>
  </si>
  <si>
    <t>(1,55+1,65)*2*8</t>
  </si>
  <si>
    <t>(0,5+1,5)*2*2</t>
  </si>
  <si>
    <t>(0,9+1,2)*2</t>
  </si>
  <si>
    <t>1,35+2,2+2,2</t>
  </si>
  <si>
    <t>(1,1+2,1+2,1)*2</t>
  </si>
  <si>
    <t>125</t>
  </si>
  <si>
    <t>622143003</t>
  </si>
  <si>
    <t>Montáž omítkových profilů plastových, pozinkovaných nebo dřevěných upevněných vtlačením do podkladní vrstvy nebo přibitím rohových s tkaninou</t>
  </si>
  <si>
    <t>32</t>
  </si>
  <si>
    <t>https://podminky.urs.cz/item/CS_URS_2022_01/622143003</t>
  </si>
  <si>
    <t>126</t>
  </si>
  <si>
    <t>M</t>
  </si>
  <si>
    <t>590514800</t>
  </si>
  <si>
    <t>lišta rohová Al 10/10 cm s tkaninou bal. 2,5 m</t>
  </si>
  <si>
    <t>8</t>
  </si>
  <si>
    <t>34</t>
  </si>
  <si>
    <t>127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</si>
  <si>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</si>
  <si>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</si>
  <si>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36</t>
  </si>
  <si>
    <t>https://podminky.urs.cz/item/CS_URS_2022_01/622143004</t>
  </si>
  <si>
    <t>128</t>
  </si>
  <si>
    <t>590514750</t>
  </si>
  <si>
    <t>profil okenní začišťovací s tkaninou - 6 mm/2,4 m</t>
  </si>
  <si>
    <t>38</t>
  </si>
  <si>
    <t>123</t>
  </si>
  <si>
    <t>622325403</t>
  </si>
  <si>
    <t>Oprava vápenné omítky vnějších ploch stupně členitosti 3 štukové, v rozsahu opravované plochy přes 20 do 30%</t>
  </si>
  <si>
    <t>40</t>
  </si>
  <si>
    <t>https://podminky.urs.cz/item/CS_URS_2022_01/622325403</t>
  </si>
  <si>
    <t>0,15*(2,06+2,06+1,07)*32</t>
  </si>
  <si>
    <t>0,15*(1,85+1,85+1,28)*6</t>
  </si>
  <si>
    <t>0,15*(1,7+1,7+1,28)*1</t>
  </si>
  <si>
    <t>0,15*(1,15+1,15+1,13)*1</t>
  </si>
  <si>
    <t>0,15*(0,7+0,7+0,9)*1</t>
  </si>
  <si>
    <t>0,15*(0,5+0,5+0,9)*1</t>
  </si>
  <si>
    <t>0,15*(1,65+1,65+1,55)*8</t>
  </si>
  <si>
    <t>0,15*(1,5+1,5+0,5)*2</t>
  </si>
  <si>
    <t>0,15*(1,2+1,2+0,9)*1</t>
  </si>
  <si>
    <t>84</t>
  </si>
  <si>
    <t>622325405</t>
  </si>
  <si>
    <t>Oprava vápenné omítky vnějších ploch stupně členitosti 3 štukové, v rozsahu opravované plochy přes 30 do 40%</t>
  </si>
  <si>
    <t>42</t>
  </si>
  <si>
    <t>https://podminky.urs.cz/item/CS_URS_2022_01/622325405</t>
  </si>
  <si>
    <t>Uliční části</t>
  </si>
  <si>
    <t>492,298+139,582</t>
  </si>
  <si>
    <t>otvory</t>
  </si>
  <si>
    <t>-87,8595</t>
  </si>
  <si>
    <t>85</t>
  </si>
  <si>
    <t>622325408</t>
  </si>
  <si>
    <t>Oprava vápenné omítky vnějších ploch stupně členitosti 3 štukové, v rozsahu opravované plochy přes 65 do 80%</t>
  </si>
  <si>
    <t>44</t>
  </si>
  <si>
    <t>https://podminky.urs.cz/item/CS_URS_2022_01/622325408</t>
  </si>
  <si>
    <t>Dvorní část</t>
  </si>
  <si>
    <t>55,712+42,017+411,77</t>
  </si>
  <si>
    <t>-34,6574</t>
  </si>
  <si>
    <t>57</t>
  </si>
  <si>
    <t>629995101</t>
  </si>
  <si>
    <t>Očištění vnějších ploch tlakovou vodou omytím</t>
  </si>
  <si>
    <t>46</t>
  </si>
  <si>
    <t>https://podminky.urs.cz/item/CS_URS_2022_01/629995101</t>
  </si>
  <si>
    <t>544,020</t>
  </si>
  <si>
    <t>474,842</t>
  </si>
  <si>
    <t>38,606</t>
  </si>
  <si>
    <t>105</t>
  </si>
  <si>
    <t>631311114</t>
  </si>
  <si>
    <t>Mazanina z betonu prostého bez zvýšených nároků na prostředí tl. přes 50 do 80 mm tř. C 16/20</t>
  </si>
  <si>
    <t>48</t>
  </si>
  <si>
    <t>https://podminky.urs.cz/item/CS_URS_2022_01/631311114</t>
  </si>
  <si>
    <t>+</t>
  </si>
  <si>
    <t>podklad pro betonovou dlažbu:</t>
  </si>
  <si>
    <t>(4,75+3,65+8,7)*1,0*0,07</t>
  </si>
  <si>
    <t>9</t>
  </si>
  <si>
    <t>Ostatní konstrukce a práce, bourání</t>
  </si>
  <si>
    <t>96</t>
  </si>
  <si>
    <t>919726122</t>
  </si>
  <si>
    <t>Geotextilie netkaná pro ochranu, separaci nebo filtraci měrná hmotnost přes 200 do 300 g/m2</t>
  </si>
  <si>
    <t>50</t>
  </si>
  <si>
    <t>https://podminky.urs.cz/item/CS_URS_2022_01/919726122</t>
  </si>
  <si>
    <t>uliční</t>
  </si>
  <si>
    <t>(20,098+9,33)*(0,58+0,6+0,5+0,25+0,15)</t>
  </si>
  <si>
    <t>dvorní</t>
  </si>
  <si>
    <t>(4,75+3,65+8,7)*(0,35+0,6+0,5+0,25+0,15)</t>
  </si>
  <si>
    <t>47</t>
  </si>
  <si>
    <t>941111122</t>
  </si>
  <si>
    <t>Montáž lešení řadového trubkového lehkého pracovního s podlahami s provozním zatížením tř. 3 do 200 kg/m2 šířky tř. W09 přes 0,9 do 1,2 m, výšky přes 10 do 25 m</t>
  </si>
  <si>
    <t>52</t>
  </si>
  <si>
    <t>https://podminky.urs.cz/item/CS_URS_2022_01/941111122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</si>
  <si>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</si>
  <si>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</si>
  <si>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54</t>
  </si>
  <si>
    <t>https://podminky.urs.cz/item/CS_URS_2022_01/941111222</t>
  </si>
  <si>
    <t>941111822</t>
  </si>
  <si>
    <t>Demontáž lešení řadového trubkového lehkého pracovního s podlahami s provozním zatížením tř. 3 do 200 kg/m2 šířky tř. W09 přes 0,9 do 1,2 m, výšky přes 10 do 25 m</t>
  </si>
  <si>
    <t>56</t>
  </si>
  <si>
    <t>https://podminky.urs.cz/item/CS_URS_2022_01/941111822</t>
  </si>
  <si>
    <t>51</t>
  </si>
  <si>
    <t>942111112</t>
  </si>
  <si>
    <t>Montáž lešení vysunutého trubkového pracovního z konstrukce, z otvorů nebo při povrchu stropní konstrukce bez podepření, ve výšce pracovní podlahy přes 20 do 30 m</t>
  </si>
  <si>
    <t>58</t>
  </si>
  <si>
    <t>https://podminky.urs.cz/item/CS_URS_2022_01/942111112</t>
  </si>
  <si>
    <t>55</t>
  </si>
  <si>
    <t>942111211</t>
  </si>
  <si>
    <t>Montáž lešení vysunutého trubkového pracovního Příplatek za první a každý další den použití lešení k ceně -1111 nebo -1112</t>
  </si>
  <si>
    <t>60</t>
  </si>
  <si>
    <t>https://podminky.urs.cz/item/CS_URS_2022_01/942111211</t>
  </si>
  <si>
    <t>942211812</t>
  </si>
  <si>
    <t>Demontáž lešení vysunutého dílcového pracovního z konstrukce, z otvorů nebo při povrchu stropní konstrukce bez podepření, ve výšce pracovní podlahy přes 20 do 30 m</t>
  </si>
  <si>
    <t>62</t>
  </si>
  <si>
    <t>https://podminky.urs.cz/item/CS_URS_2022_01/942211812</t>
  </si>
  <si>
    <t>49</t>
  </si>
  <si>
    <t>944511111</t>
  </si>
  <si>
    <t>Montáž ochranné sítě zavěšené na konstrukci lešení z textilie z umělých vláken</t>
  </si>
  <si>
    <t>64</t>
  </si>
  <si>
    <t>https://podminky.urs.cz/item/CS_URS_2022_01/944511111</t>
  </si>
  <si>
    <t>944511211</t>
  </si>
  <si>
    <t>Montáž ochranné sítě Příplatek za první a každý další den použití sítě k ceně -1111</t>
  </si>
  <si>
    <t>66</t>
  </si>
  <si>
    <t>https://podminky.urs.cz/item/CS_URS_2022_01/944511211</t>
  </si>
  <si>
    <t>53</t>
  </si>
  <si>
    <t>944511811</t>
  </si>
  <si>
    <t>Demontáž ochranné sítě zavěšené na konstrukci lešení z textilie z umělých vláken</t>
  </si>
  <si>
    <t>68</t>
  </si>
  <si>
    <t>https://podminky.urs.cz/item/CS_URS_2022_01/944511811</t>
  </si>
  <si>
    <t>45</t>
  </si>
  <si>
    <t>968062244</t>
  </si>
  <si>
    <t>Vybourání dřevěných rámů oken s křídly, dveřních zárubní, vrat, stěn, ostění nebo obkladů rámů oken s křídly jednoduchých, plochy do 1 m2</t>
  </si>
  <si>
    <t>https://podminky.urs.cz/item/CS_URS_2022_01/968062244</t>
  </si>
  <si>
    <t>0,9*0,7*1</t>
  </si>
  <si>
    <t>0,9*0,5*1</t>
  </si>
  <si>
    <t>0,5*1,5*2</t>
  </si>
  <si>
    <t>968062245</t>
  </si>
  <si>
    <t>Vybourání dřevěných rámů oken s křídly, dveřních zárubní, vrat, stěn, ostění nebo obkladů rámů oken s křídly jednoduchých, plochy do 2 m2</t>
  </si>
  <si>
    <t>72</t>
  </si>
  <si>
    <t>https://podminky.urs.cz/item/CS_URS_2022_01/968062245</t>
  </si>
  <si>
    <t>1,13*1,15*1</t>
  </si>
  <si>
    <t>0,9*1,2*1</t>
  </si>
  <si>
    <t>43</t>
  </si>
  <si>
    <t>968062246</t>
  </si>
  <si>
    <t>Vybourání dřevěných rámů oken s křídly, dveřních zárubní, vrat, stěn, ostění nebo obkladů rámů oken s křídly jednoduchých, plochy do 4 m2</t>
  </si>
  <si>
    <t>74</t>
  </si>
  <si>
    <t>https://podminky.urs.cz/item/CS_URS_2022_01/968062246</t>
  </si>
  <si>
    <t>1,28*1,85*3</t>
  </si>
  <si>
    <t>1,28*1,7*1</t>
  </si>
  <si>
    <t>1,55*1,65*8</t>
  </si>
  <si>
    <t>968062356</t>
  </si>
  <si>
    <t>Vybourání dřevěných rámů oken s křídly, dveřních zárubní, vrat, stěn, ostění nebo obkladů rámů oken s křídly dvojitých, plochy do 4 m2</t>
  </si>
  <si>
    <t>76</t>
  </si>
  <si>
    <t>https://podminky.urs.cz/item/CS_URS_2022_01/968062356</t>
  </si>
  <si>
    <t>1,07*2,06*32</t>
  </si>
  <si>
    <t>968062456</t>
  </si>
  <si>
    <t>Vybourání dřevěných rámů oken s křídly, dveřních zárubní, vrat, stěn, ostění nebo obkladů dveřních zárubní, plochy přes 2 m2</t>
  </si>
  <si>
    <t>78</t>
  </si>
  <si>
    <t>https://podminky.urs.cz/item/CS_URS_2022_01/968062456</t>
  </si>
  <si>
    <t>1,35*2,2*1</t>
  </si>
  <si>
    <t>1,1*2,1*1</t>
  </si>
  <si>
    <t>124</t>
  </si>
  <si>
    <t>978019341</t>
  </si>
  <si>
    <t>Otlučení vápenných nebo vápenocementových omítek vnějších ploch s vyškrabáním spar a s očištěním zdiva stupně členitosti 3 až 5, v rozsahu přes 20 do 30 %</t>
  </si>
  <si>
    <t>80</t>
  </si>
  <si>
    <t>https://podminky.urs.cz/item/CS_URS_2022_01/978019341</t>
  </si>
  <si>
    <t>82</t>
  </si>
  <si>
    <t>978019351</t>
  </si>
  <si>
    <t>Otlučení vápenných nebo vápenocementových omítek vnějších ploch s vyškrabáním spar a s očištěním zdiva stupně členitosti 3 až 5, v rozsahu přes 30 do 40 %</t>
  </si>
  <si>
    <t>https://podminky.urs.cz/item/CS_URS_2022_01/978019351</t>
  </si>
  <si>
    <t>83</t>
  </si>
  <si>
    <t>978019381</t>
  </si>
  <si>
    <t>Otlučení vápenných nebo vápenocementových omítek vnějších ploch s vyškrabáním spar a s očištěním zdiva stupně členitosti 3 až 5, v rozsahu přes 65 do 80 %</t>
  </si>
  <si>
    <t>https://podminky.urs.cz/item/CS_URS_2022_01/978019381</t>
  </si>
  <si>
    <t>997</t>
  </si>
  <si>
    <t>Přesun sutě</t>
  </si>
  <si>
    <t>997013151</t>
  </si>
  <si>
    <t>Vnitrostaveništní doprava suti a vybouraných hmot vodorovně do 50 m svisle s omezením mechanizace pro budovy a haly výšky do 6 m</t>
  </si>
  <si>
    <t>86</t>
  </si>
  <si>
    <t>https://podminky.urs.cz/item/CS_URS_2022_01/997013151</t>
  </si>
  <si>
    <t>997013313</t>
  </si>
  <si>
    <t>Doprava suti shozem montáž a demontáž shozu výšky přes 20 do 30 m</t>
  </si>
  <si>
    <t>88</t>
  </si>
  <si>
    <t>https://podminky.urs.cz/item/CS_URS_2022_01/997013313</t>
  </si>
  <si>
    <t>69</t>
  </si>
  <si>
    <t>997013323</t>
  </si>
  <si>
    <t>Doprava suti shozem montáž a demontáž shozu výšky Příplatek za první a každý další den použití shozu k ceně -3313</t>
  </si>
  <si>
    <t>90</t>
  </si>
  <si>
    <t>https://podminky.urs.cz/item/CS_URS_2022_01/997013323</t>
  </si>
  <si>
    <t>997013501</t>
  </si>
  <si>
    <t>Odvoz suti a vybouraných hmot na skládku nebo meziskládku se složením, na vzdálenost do 1 km</t>
  </si>
  <si>
    <t>92</t>
  </si>
  <si>
    <t>https://podminky.urs.cz/item/CS_URS_2022_01/997013501</t>
  </si>
  <si>
    <t>odpočet za dlažby (opětovná montáž)</t>
  </si>
  <si>
    <t>60,411-11,276</t>
  </si>
  <si>
    <t>61</t>
  </si>
  <si>
    <t>997013509</t>
  </si>
  <si>
    <t>Odvoz suti a vybouraných hmot na skládku nebo meziskládku se složením, na vzdálenost Příplatek k ceně za každý další i započatý 1 km přes 1 km</t>
  </si>
  <si>
    <t>94</t>
  </si>
  <si>
    <t>https://podminky.urs.cz/item/CS_URS_2022_01/997013509</t>
  </si>
  <si>
    <t>67</t>
  </si>
  <si>
    <t>997013803</t>
  </si>
  <si>
    <t>Poplatek za uložení stavebního odpadu z keramických materiálů na skládce (skládkovné)</t>
  </si>
  <si>
    <t>998</t>
  </si>
  <si>
    <t>Přesun hmot</t>
  </si>
  <si>
    <t>998017004</t>
  </si>
  <si>
    <t>Přesun hmot pro budovy občanské výstavby, bydlení, výrobu a služby s omezením mechanizace vodorovná dopravní vzdálenost do 100 m pro budovy s jakoukoliv nosnou konstrukcí výšky přes 24 do 36 m</t>
  </si>
  <si>
    <t>98</t>
  </si>
  <si>
    <t>https://podminky.urs.cz/item/CS_URS_2022_01/998017004</t>
  </si>
  <si>
    <t>PSV</t>
  </si>
  <si>
    <t>Práce a dodávky PSV</t>
  </si>
  <si>
    <t>711</t>
  </si>
  <si>
    <t>Izolace proti vodě, vlhkosti a plynům</t>
  </si>
  <si>
    <t>95</t>
  </si>
  <si>
    <t>711161215</t>
  </si>
  <si>
    <t>Izolace proti zemní vlhkosti a beztlakové vodě nopovými fóliemi na ploše svislé S vrstva ochranná, odvětrávací a drenážní výška nopku 20,0 mm, tl. fólie do 1,0 mm</t>
  </si>
  <si>
    <t>https://podminky.urs.cz/item/CS_URS_2022_01/711161215</t>
  </si>
  <si>
    <t>(20,098+9,33)*0,75</t>
  </si>
  <si>
    <t>(4,75+3,65+8,7)*0,6</t>
  </si>
  <si>
    <t>91</t>
  </si>
  <si>
    <t>711161384</t>
  </si>
  <si>
    <t>Izolace proti zemní vlhkosti a beztlakové vodě nopovými fóliemi ostatní ukončení izolace provětrávací lištou</t>
  </si>
  <si>
    <t>https://podminky.urs.cz/item/CS_URS_2022_01/711161384</t>
  </si>
  <si>
    <t>20,098+9,33</t>
  </si>
  <si>
    <t>4,75+3,65+8,7</t>
  </si>
  <si>
    <t>93</t>
  </si>
  <si>
    <t>998711103</t>
  </si>
  <si>
    <t>Přesun hmot pro izolace proti vodě, vlhkosti a plynům stanovený z hmotnosti přesunovaného materiálu vodorovná dopravní vzdálenost do 50 m v objektech výšky přes 12 do 60 m</t>
  </si>
  <si>
    <t>https://podminky.urs.cz/item/CS_URS_2022_01/998711103</t>
  </si>
  <si>
    <t>998711192</t>
  </si>
  <si>
    <t>Přesun hmot pro izolace proti vodě, vlhkosti a plynům stanovený z hmotnosti přesunovaného materiálu Příplatek k cenám za zvětšený přesun přes vymezenou největší dopravní vzdálenost do 100 m</t>
  </si>
  <si>
    <t>https://podminky.urs.cz/item/CS_URS_2022_01/998711192</t>
  </si>
  <si>
    <t>762</t>
  </si>
  <si>
    <t>Konstrukce tesařské</t>
  </si>
  <si>
    <t>113</t>
  </si>
  <si>
    <t>762R00001</t>
  </si>
  <si>
    <t>Oprava tesařských konstrukcí střechy - dle D.1.2. STP - pozednice poškozená hmyzem v délce 1,5m (40% poškození)</t>
  </si>
  <si>
    <t>soubor</t>
  </si>
  <si>
    <t>129</t>
  </si>
  <si>
    <t>762R00002</t>
  </si>
  <si>
    <t>Oprava tesařských konstrukcí střechy - dle D.1.2. STP - krokev poškozená hmyzem v délce 1,0m (30% poškození)</t>
  </si>
  <si>
    <t>130</t>
  </si>
  <si>
    <t>762R00003</t>
  </si>
  <si>
    <t>Oprava tesařských konstrukcí střechy - dle D.1.2. STP - pozednice vážně poškozená hmyzem v délce 4,0m (50% poškození)</t>
  </si>
  <si>
    <t>131</t>
  </si>
  <si>
    <t>762R00004</t>
  </si>
  <si>
    <t>Oprava tesařských konstrukcí střechy - dle D.1.2. STP - pozednice povrchově poškozená hmyzem v délce 4,0m (15% poškození)</t>
  </si>
  <si>
    <t>114</t>
  </si>
  <si>
    <t>132</t>
  </si>
  <si>
    <t>762R00005</t>
  </si>
  <si>
    <t>Oprava tesařských konstrukcí střechy - dle D.1.2. STP - krokev poškozená hmyzem v délce 1,5m (20% poškození)</t>
  </si>
  <si>
    <t>116</t>
  </si>
  <si>
    <t>133</t>
  </si>
  <si>
    <t>762R00006</t>
  </si>
  <si>
    <t>Oprava tesařských konstrukcí střechy - dle D.1.2. STP - konec obou pozednic poškozený hmyzem v délce 1,5m (20% poškození)</t>
  </si>
  <si>
    <t>118</t>
  </si>
  <si>
    <t>134</t>
  </si>
  <si>
    <t>762R00007</t>
  </si>
  <si>
    <t>Lokální vyspravení střechy proti zatékání</t>
  </si>
  <si>
    <t>120</t>
  </si>
  <si>
    <t>764</t>
  </si>
  <si>
    <t>Konstrukce klempířské</t>
  </si>
  <si>
    <t>764002851</t>
  </si>
  <si>
    <t>Demontáž klempířských konstrukcí oplechování parapetů do suti</t>
  </si>
  <si>
    <t>122</t>
  </si>
  <si>
    <t>https://podminky.urs.cz/item/CS_URS_2022_01/764002851</t>
  </si>
  <si>
    <t>délka parapetu</t>
  </si>
  <si>
    <t>85,2</t>
  </si>
  <si>
    <t>764002861</t>
  </si>
  <si>
    <t>Demontáž klempířských konstrukcí oplechování říms do suti</t>
  </si>
  <si>
    <t>https://podminky.urs.cz/item/CS_URS_2022_01/764002861</t>
  </si>
  <si>
    <t>délka říms</t>
  </si>
  <si>
    <t>161</t>
  </si>
  <si>
    <t>764004801</t>
  </si>
  <si>
    <t>Demontáž klempířských konstrukcí žlabu podokapního do suti</t>
  </si>
  <si>
    <t>https://podminky.urs.cz/item/CS_URS_2022_01/764004801</t>
  </si>
  <si>
    <t>délka okapů</t>
  </si>
  <si>
    <t>61,75</t>
  </si>
  <si>
    <t>75</t>
  </si>
  <si>
    <t>764004861</t>
  </si>
  <si>
    <t>Demontáž klempířských konstrukcí svodu do suti</t>
  </si>
  <si>
    <t>https://podminky.urs.cz/item/CS_URS_2022_01/764004861</t>
  </si>
  <si>
    <t>délka svodů</t>
  </si>
  <si>
    <t>65,0</t>
  </si>
  <si>
    <t>764216606</t>
  </si>
  <si>
    <t>Oplechování parapetů z pozinkovaného plechu s povrchovou úpravou rovných mechanicky kotvené, bez rohů rš 500 mm</t>
  </si>
  <si>
    <t>https://podminky.urs.cz/item/CS_URS_2022_01/764216606</t>
  </si>
  <si>
    <t>54,8+4,55+4,55+1,5+1,25+1,25+2,2+1+13+1,1</t>
  </si>
  <si>
    <t>41</t>
  </si>
  <si>
    <t>764218604</t>
  </si>
  <si>
    <t>Oplechování říms a ozdobných prvků z pozinkovaného plechu s povrchovou úpravou rovných, bez rohů mechanicky kotvené rš 330 mm</t>
  </si>
  <si>
    <t>https://podminky.urs.cz/item/CS_URS_2022_01/764218604</t>
  </si>
  <si>
    <t>27,5+49,5+34,5+49,5</t>
  </si>
  <si>
    <t>33</t>
  </si>
  <si>
    <t>764501103</t>
  </si>
  <si>
    <t>Montáž žlabu podokapního půlkruhového žlabu</t>
  </si>
  <si>
    <t>https://podminky.urs.cz/item/CS_URS_2022_01/764501103</t>
  </si>
  <si>
    <t>553501020</t>
  </si>
  <si>
    <t>žlab podokapní půlkruhový R 150 mm</t>
  </si>
  <si>
    <t>136</t>
  </si>
  <si>
    <t>35</t>
  </si>
  <si>
    <t>764508131</t>
  </si>
  <si>
    <t>Montáž svodu kruhového, průměru svodu</t>
  </si>
  <si>
    <t>138</t>
  </si>
  <si>
    <t>https://podminky.urs.cz/item/CS_URS_2022_01/764508131</t>
  </si>
  <si>
    <t>553501100</t>
  </si>
  <si>
    <t>roura okapová odtoková SROR D120 mm</t>
  </si>
  <si>
    <t>140</t>
  </si>
  <si>
    <t>37</t>
  </si>
  <si>
    <t>998764104</t>
  </si>
  <si>
    <t>Přesun hmot pro konstrukce klempířské stanovený z hmotnosti přesunovaného materiálu vodorovná dopravní vzdálenost do 50 m v objektech výšky přes 24 do 36 m</t>
  </si>
  <si>
    <t>142</t>
  </si>
  <si>
    <t>https://podminky.urs.cz/item/CS_URS_2022_01/998764104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</si>
  <si>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</si>
  <si>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</si>
  <si>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144</t>
  </si>
  <si>
    <t>https://podminky.urs.cz/item/CS_URS_2022_01/998764181</t>
  </si>
  <si>
    <t>766</t>
  </si>
  <si>
    <t>Konstrukce truhlářské</t>
  </si>
  <si>
    <t>77</t>
  </si>
  <si>
    <t>766441811</t>
  </si>
  <si>
    <t>Demontáž parapetních desek dřevěných nebo plastových šířky do 300 mm, délky do 1000 mm</t>
  </si>
  <si>
    <t>kus</t>
  </si>
  <si>
    <t>146</t>
  </si>
  <si>
    <t>https://podminky.urs.cz/item/CS_URS_2022_01/766441811</t>
  </si>
  <si>
    <t>766441812</t>
  </si>
  <si>
    <t>Demontáž parapetních desek dřevěných nebo plastových šířky přes 300 mm, délky do 1000 mm</t>
  </si>
  <si>
    <t>148</t>
  </si>
  <si>
    <t>https://podminky.urs.cz/item/CS_URS_2022_01/766441812</t>
  </si>
  <si>
    <t>79</t>
  </si>
  <si>
    <t>766441821</t>
  </si>
  <si>
    <t>Demontáž parapetních desek dřevěných nebo plastových šířky do 300 mm, délky přes 1000 do 2000 mm</t>
  </si>
  <si>
    <t>150</t>
  </si>
  <si>
    <t>https://podminky.urs.cz/item/CS_URS_2022_01/766441821</t>
  </si>
  <si>
    <t>766441822</t>
  </si>
  <si>
    <t>Demontáž parapetních desek dřevěných nebo plastových šířky přes 300 mm, délky přes 1000 do 2000 mm</t>
  </si>
  <si>
    <t>152</t>
  </si>
  <si>
    <t>https://podminky.urs.cz/item/CS_URS_2022_01/766441822</t>
  </si>
  <si>
    <t>81</t>
  </si>
  <si>
    <t>766R00002</t>
  </si>
  <si>
    <t>Demontáž meziokenních desek dřevěných šířky do 30 cm délky přes 1,0 m</t>
  </si>
  <si>
    <t>154</t>
  </si>
  <si>
    <t>766621112</t>
  </si>
  <si>
    <t>Montáž oken dřevěných včetně montáže rámu plochy přes 1 m2 špaletových do zdiva, výšky přes 1,5 do 2,5 m</t>
  </si>
  <si>
    <t>156</t>
  </si>
  <si>
    <t>https://podminky.urs.cz/item/CS_URS_2022_01/766621112</t>
  </si>
  <si>
    <t>611R00001</t>
  </si>
  <si>
    <t>Dvojité špaletové okno dvoukřídlé, otevíravé (obě křídla) s ptevíravým nadsvětlíkem a se systémem mikroventilace (Tabulka výplní - Ok/01), 1070x2060mm</t>
  </si>
  <si>
    <t>158</t>
  </si>
  <si>
    <t>7</t>
  </si>
  <si>
    <t>766621211</t>
  </si>
  <si>
    <t>Montáž oken dřevěných včetně montáže rámu plochy přes 1 m2 otevíravých do zdiva, výšky do 1,5 m</t>
  </si>
  <si>
    <t>160</t>
  </si>
  <si>
    <t>https://podminky.urs.cz/item/CS_URS_2022_01/766621211</t>
  </si>
  <si>
    <t>611R00010</t>
  </si>
  <si>
    <t>Jednoduché okno jednokřídlé, otevíravé, sklápěcí se systémem mikroventilace (Tabulka výplní - Ok/10), 900x1200mm</t>
  </si>
  <si>
    <t>162</t>
  </si>
  <si>
    <t>611R00005</t>
  </si>
  <si>
    <t>Jednoduché okno dvoukřídlé, otevíravé (obě křídla) se systémem mikroventilace (Tabulka výplní - Ok/05), 1130x1150mm</t>
  </si>
  <si>
    <t>164</t>
  </si>
  <si>
    <t>3</t>
  </si>
  <si>
    <t>766621212</t>
  </si>
  <si>
    <t>Montáž oken dřevěných včetně montáže rámu plochy přes 1 m2 otevíravých do zdiva, výšky přes 1,5 do 2,5 m</t>
  </si>
  <si>
    <t>166</t>
  </si>
  <si>
    <t>https://podminky.urs.cz/item/CS_URS_2022_01/766621212</t>
  </si>
  <si>
    <t>13</t>
  </si>
  <si>
    <t>611R00008</t>
  </si>
  <si>
    <t>Jednoduché okno dvoukřídlé, sklápěcí a otevíravé (obě křídla) se systémem mikroventilace (Tabulka výplní - Ok/08)</t>
  </si>
  <si>
    <t>168</t>
  </si>
  <si>
    <t>611R00002</t>
  </si>
  <si>
    <t>Jednoduché okno dvoukřídlé, otevíravé (obě křídla) s otevíravým nadsvětlíkem a se systémem mikroventilace (Tabulka výplní - Ok/02), 1280x1850mm</t>
  </si>
  <si>
    <t>170</t>
  </si>
  <si>
    <t>611R00003</t>
  </si>
  <si>
    <t>Jednoduché okno dvoukřídlé, otevíravé (obě křídla) s otevíravým nadsvětlíkem a se systémem mikroventilace (Tabulka výplní - Ok/03), 1280x1850mm</t>
  </si>
  <si>
    <t>172</t>
  </si>
  <si>
    <t>611R00004</t>
  </si>
  <si>
    <t>Jednoduché okno dvoukřídlé, otevíravé (obě křídla) s otevíravým nadsvětlíkem a se systémem mikroventilace (Tabulka výplní - Ok/04), 1280x1700mm</t>
  </si>
  <si>
    <t>174</t>
  </si>
  <si>
    <t>766621622</t>
  </si>
  <si>
    <t>Montáž oken dřevěných plochy do 1 m2 včetně montáže rámu otevíravých do zdiva</t>
  </si>
  <si>
    <t>176</t>
  </si>
  <si>
    <t>https://podminky.urs.cz/item/CS_URS_2022_01/766621622</t>
  </si>
  <si>
    <t>611R00006</t>
  </si>
  <si>
    <t>Jednoduché okno dvoukřídlé, otevíravé (obě křídla se systémem mikroventilace (Tabulka výplní - Ok/06), 900x700mm</t>
  </si>
  <si>
    <t>178</t>
  </si>
  <si>
    <t>11</t>
  </si>
  <si>
    <t>611R00007</t>
  </si>
  <si>
    <t>Jednoduché okno dvoukřídlé, otevíravé (obě křídla) se systémem mikroventilace (Tabulka výplní - Ok/07), 900x500mm</t>
  </si>
  <si>
    <t>180</t>
  </si>
  <si>
    <t>611R00009</t>
  </si>
  <si>
    <t>Jednoduché okno jednokřídlé, otevíravé se systémem mikroventilace (Tabulka výplní - Ok/09), 500x1500mm</t>
  </si>
  <si>
    <t>182</t>
  </si>
  <si>
    <t>19</t>
  </si>
  <si>
    <t>766642131</t>
  </si>
  <si>
    <t>Montáž balkónových dveří dřevěných nebo plastových včetně rámu dvojitých do zdiva jednokřídlových bez nadsvětlíku</t>
  </si>
  <si>
    <t>184</t>
  </si>
  <si>
    <t>https://podminky.urs.cz/item/CS_URS_2022_01/766642131</t>
  </si>
  <si>
    <t>611R00013</t>
  </si>
  <si>
    <t>Dveře jednokřídlé otevíravé pravé, částečně prosklené (Tabulka výplní - Dv/03), 1100x2100mm</t>
  </si>
  <si>
    <t>186</t>
  </si>
  <si>
    <t>611R00012</t>
  </si>
  <si>
    <t>Dveře jednokřídlé otevíravé levé, částečně prosklené (Tabulka výplní - Dv/02, 1100x2100mm</t>
  </si>
  <si>
    <t>188</t>
  </si>
  <si>
    <t>766694111</t>
  </si>
  <si>
    <t>Montáž ostatních truhlářských konstrukcí parapetních desek dřevěných nebo plastových šířky do 300 mm, délky do 1000 mm</t>
  </si>
  <si>
    <t>190</t>
  </si>
  <si>
    <t>https://podminky.urs.cz/item/CS_URS_2022_01/766694111</t>
  </si>
  <si>
    <t>27</t>
  </si>
  <si>
    <t>607941020</t>
  </si>
  <si>
    <t>deska parapetní dřevovláknitá vnitřní MDF barva bílá 0,26 x 1 m</t>
  </si>
  <si>
    <t>192</t>
  </si>
  <si>
    <t>0,85*1</t>
  </si>
  <si>
    <t>766694112</t>
  </si>
  <si>
    <t>Montáž ostatních truhlářských konstrukcí parapetních desek dřevěných nebo plastových šířky do 300 mm, délky přes 1000 do 1600 mm</t>
  </si>
  <si>
    <t>194</t>
  </si>
  <si>
    <t>https://podminky.urs.cz/item/CS_URS_2022_01/766694112</t>
  </si>
  <si>
    <t>29</t>
  </si>
  <si>
    <t>196</t>
  </si>
  <si>
    <t>1,5*8</t>
  </si>
  <si>
    <t>607941000</t>
  </si>
  <si>
    <t>deska parapetní dřevovlaknitá vnitřní MDF barva bílá 0,15 x 1 m</t>
  </si>
  <si>
    <t>198</t>
  </si>
  <si>
    <t>1,2*32</t>
  </si>
  <si>
    <t>766694121</t>
  </si>
  <si>
    <t>Montáž ostatních truhlářských konstrukcí parapetních desek dřevěných nebo plastových šířky přes 300 mm, délky do 1000 mm</t>
  </si>
  <si>
    <t>200</t>
  </si>
  <si>
    <t>https://podminky.urs.cz/item/CS_URS_2022_01/766694121</t>
  </si>
  <si>
    <t>23</t>
  </si>
  <si>
    <t>607941090</t>
  </si>
  <si>
    <t>deska parapetní dřevovlánitá vnitřní MDF barva bílá 0,6 x 1 m</t>
  </si>
  <si>
    <t>202</t>
  </si>
  <si>
    <t>0,85*2</t>
  </si>
  <si>
    <t>0,5*2</t>
  </si>
  <si>
    <t>766694122</t>
  </si>
  <si>
    <t>Montáž ostatních truhlářských konstrukcí parapetních desek dřevěných nebo plastových šířky přes 300 mm, délky přes 1000 do 1600 mm</t>
  </si>
  <si>
    <t>204</t>
  </si>
  <si>
    <t>https://podminky.urs.cz/item/CS_URS_2022_01/766694122</t>
  </si>
  <si>
    <t>25</t>
  </si>
  <si>
    <t>206</t>
  </si>
  <si>
    <t>1,25*7</t>
  </si>
  <si>
    <t>1,1*1</t>
  </si>
  <si>
    <t>31</t>
  </si>
  <si>
    <t>766R00001</t>
  </si>
  <si>
    <t>Montáž meziokenních desek dřevěných nebo plastových šířky do 30 cm délky do 1,6 m</t>
  </si>
  <si>
    <t>208</t>
  </si>
  <si>
    <t>607R00001</t>
  </si>
  <si>
    <t>deska meziokenní dřevovláknitá MDF barva bílá 0,2 x 1 m</t>
  </si>
  <si>
    <t>210</t>
  </si>
  <si>
    <t>1,1*32</t>
  </si>
  <si>
    <t>998766104</t>
  </si>
  <si>
    <t>Přesun hmot pro konstrukce truhlářské stanovený z hmotnosti přesunovaného materiálu vodorovná dopravní vzdálenost do 50 m v objektech výšky přes 24 do 36 m</t>
  </si>
  <si>
    <t>212</t>
  </si>
  <si>
    <t>https://podminky.urs.cz/item/CS_URS_2022_01/998766104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</si>
  <si>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</si>
  <si>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</si>
  <si>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214</t>
  </si>
  <si>
    <t>https://podminky.urs.cz/item/CS_URS_2022_01/998766181</t>
  </si>
  <si>
    <t>767</t>
  </si>
  <si>
    <t>Konstrukce zámečnické</t>
  </si>
  <si>
    <t>767R00001</t>
  </si>
  <si>
    <t>Dodávka a montáž okenní mříže 850x950mm (Tabulka zám. prvků - Zm/01)</t>
  </si>
  <si>
    <t>216</t>
  </si>
  <si>
    <t>115</t>
  </si>
  <si>
    <t>767R00002</t>
  </si>
  <si>
    <t>Dodávka a montáž fasádní mřížky hranaté s rámem 300x200mm (Tabulka zám. prvků - Zm/02)</t>
  </si>
  <si>
    <t>218</t>
  </si>
  <si>
    <t>767R00005</t>
  </si>
  <si>
    <t>Dodávka a montáž sušáku (Tabulka zám. prvků - Zm/03)</t>
  </si>
  <si>
    <t>220</t>
  </si>
  <si>
    <t>783</t>
  </si>
  <si>
    <t>Dokončovací práce - nátěry</t>
  </si>
  <si>
    <t>137</t>
  </si>
  <si>
    <t>783823167</t>
  </si>
  <si>
    <t>Penetrační nátěr omítek hladkých omítek hladkých, zrnitých tenkovrstvých nebo štukových stupně členitosti 3 vápenný</t>
  </si>
  <si>
    <t>222</t>
  </si>
  <si>
    <t>https://podminky.urs.cz/item/CS_URS_2022_01/783823167</t>
  </si>
  <si>
    <t>783827143</t>
  </si>
  <si>
    <t>Krycí (ochranný ) nátěr omítek jednonásobný hladkých omítek hladkých, zrnitých tenkovrstvých nebo štukových stupně členitosti 3 silikátový</t>
  </si>
  <si>
    <t>224</t>
  </si>
  <si>
    <t>https://podminky.urs.cz/item/CS_URS_2022_01/783827143</t>
  </si>
  <si>
    <t>139</t>
  </si>
  <si>
    <t>783897601</t>
  </si>
  <si>
    <t>Krycí (ochranný ) nátěr omítek Příplatek k cenám za zvýšenou pracnost provádění styku 2 barev jednonásobného nátěru</t>
  </si>
  <si>
    <t>226</t>
  </si>
  <si>
    <t>https://podminky.urs.cz/item/CS_URS_2022_01/783897601</t>
  </si>
  <si>
    <t>VRN</t>
  </si>
  <si>
    <t>Vedlejší rozpočtové náklady</t>
  </si>
  <si>
    <t>VRN2</t>
  </si>
  <si>
    <t>Příprava staveniště</t>
  </si>
  <si>
    <t>020001000</t>
  </si>
  <si>
    <t>…</t>
  </si>
  <si>
    <t>228</t>
  </si>
  <si>
    <t>https://podminky.urs.cz/item/CS_URS_2022_01/020001000</t>
  </si>
  <si>
    <t>VRN3</t>
  </si>
  <si>
    <t>Zařízení staveniště</t>
  </si>
  <si>
    <t>87</t>
  </si>
  <si>
    <t>030001000</t>
  </si>
  <si>
    <t>230</t>
  </si>
  <si>
    <t>https://podminky.urs.cz/item/CS_URS_2022_01/030001000</t>
  </si>
  <si>
    <t>VRN4</t>
  </si>
  <si>
    <t>Inženýrská činnost</t>
  </si>
  <si>
    <t>040001000</t>
  </si>
  <si>
    <t>232</t>
  </si>
  <si>
    <t>https://podminky.urs.cz/item/CS_URS_2022_01/040001000</t>
  </si>
  <si>
    <t>VRN6</t>
  </si>
  <si>
    <t>Územní vlivy</t>
  </si>
  <si>
    <t>89</t>
  </si>
  <si>
    <t>060001000</t>
  </si>
  <si>
    <t>234</t>
  </si>
  <si>
    <t>https://podminky.urs.cz/item/CS_URS_2022_01/060001000</t>
  </si>
  <si>
    <t>VRN7</t>
  </si>
  <si>
    <t>Provozní vlivy</t>
  </si>
  <si>
    <t>070001000</t>
  </si>
  <si>
    <t>236</t>
  </si>
  <si>
    <t>https://podminky.urs.cz/item/CS_URS_2022_01/070001000</t>
  </si>
  <si>
    <t>01 - Hromosvod</t>
  </si>
  <si>
    <t>Pol38</t>
  </si>
  <si>
    <t>Demontáž stávajícího hromosvodu včetně likvidace</t>
  </si>
  <si>
    <t>kpl</t>
  </si>
  <si>
    <t>Pol1</t>
  </si>
  <si>
    <t>Drát AlMgSi 8</t>
  </si>
  <si>
    <t>Pol2</t>
  </si>
  <si>
    <t>Drát nerez 10</t>
  </si>
  <si>
    <t>Pol3</t>
  </si>
  <si>
    <t>Pásek nerez 30x3,5</t>
  </si>
  <si>
    <t>Pol4</t>
  </si>
  <si>
    <t>Vodič CUI 3500mm</t>
  </si>
  <si>
    <t>ks</t>
  </si>
  <si>
    <t>Pol5</t>
  </si>
  <si>
    <t>Podpěra vedení CUI na fasádu</t>
  </si>
  <si>
    <t>Pol6</t>
  </si>
  <si>
    <t>Podpěra vedení CUI na okapový svod</t>
  </si>
  <si>
    <t>Pol7</t>
  </si>
  <si>
    <t>Podpěra vedení na plechovou střechu</t>
  </si>
  <si>
    <t>Pol8</t>
  </si>
  <si>
    <t>Podpěra vedení na oplechování</t>
  </si>
  <si>
    <t>Pol9</t>
  </si>
  <si>
    <t>Uzemňovací objímka na okapové potrubí</t>
  </si>
  <si>
    <t>Pol10</t>
  </si>
  <si>
    <t>Uzemňovací objímka na anténní stožár</t>
  </si>
  <si>
    <t>Pol11</t>
  </si>
  <si>
    <t>Připojovací svorka</t>
  </si>
  <si>
    <t>Pol12</t>
  </si>
  <si>
    <t>Křížová svorka</t>
  </si>
  <si>
    <t>Pol13</t>
  </si>
  <si>
    <t>Okapová svorka</t>
  </si>
  <si>
    <t>Pol14</t>
  </si>
  <si>
    <t>Hloubkový zemnič 1500mm</t>
  </si>
  <si>
    <t>Pol15</t>
  </si>
  <si>
    <t>Připojovací svorka pro hloubkový zemnič</t>
  </si>
  <si>
    <t>Pol16</t>
  </si>
  <si>
    <t>Směs pro vylepšení zemního odporu</t>
  </si>
  <si>
    <t>kg</t>
  </si>
  <si>
    <t>Pol17</t>
  </si>
  <si>
    <t>Tyčový jímač</t>
  </si>
  <si>
    <t>Pol18</t>
  </si>
  <si>
    <t>Pol19</t>
  </si>
  <si>
    <t>Pol20</t>
  </si>
  <si>
    <t>Pol21</t>
  </si>
  <si>
    <t>Jímač na plechové střechy</t>
  </si>
  <si>
    <t>Pol22</t>
  </si>
  <si>
    <t>Pol23</t>
  </si>
  <si>
    <t>Pol24</t>
  </si>
  <si>
    <t>Svorka pro připojení jímací tyče</t>
  </si>
  <si>
    <t>Pol25</t>
  </si>
  <si>
    <t>Zkušební svorky</t>
  </si>
  <si>
    <t>Pol26</t>
  </si>
  <si>
    <t>Štítek ke zkušební svorce</t>
  </si>
  <si>
    <t>Pol27</t>
  </si>
  <si>
    <t>Spojovací svorky</t>
  </si>
  <si>
    <t>Pol28</t>
  </si>
  <si>
    <t>Podpěra svodu na fasádu</t>
  </si>
  <si>
    <t>Pol29</t>
  </si>
  <si>
    <t>Podpěra svodu na okapové potubí</t>
  </si>
  <si>
    <t>Pol30</t>
  </si>
  <si>
    <t>Podpěra tyče na fasádu</t>
  </si>
  <si>
    <t>Pol31</t>
  </si>
  <si>
    <t>Zaváděcí tyč FeZn 2m</t>
  </si>
  <si>
    <t>Pol32</t>
  </si>
  <si>
    <t>Asfaltový nátěr</t>
  </si>
  <si>
    <t>Pol33</t>
  </si>
  <si>
    <t>Svodič bleskových proudů pro koax. Kabel</t>
  </si>
  <si>
    <t>Pol34</t>
  </si>
  <si>
    <t>Vodič CY 10 zž</t>
  </si>
  <si>
    <t>Pol35</t>
  </si>
  <si>
    <t>Krabice pro uložení svodičů bleskového proudu</t>
  </si>
  <si>
    <t>Pol36</t>
  </si>
  <si>
    <t>Svorkovnice pro vyrovnání potenciálu</t>
  </si>
  <si>
    <t>Pol37</t>
  </si>
  <si>
    <t>Revize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</si>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</sst>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21" TargetMode="External" /><Relationship Id="rId2" Type="http://schemas.openxmlformats.org/officeDocument/2006/relationships/hyperlink" Target="https://podminky.urs.cz/item/CS_URS_2022_01/113106122" TargetMode="External" /><Relationship Id="rId3" Type="http://schemas.openxmlformats.org/officeDocument/2006/relationships/hyperlink" Target="https://podminky.urs.cz/item/CS_URS_2022_01/132212331" TargetMode="External" /><Relationship Id="rId4" Type="http://schemas.openxmlformats.org/officeDocument/2006/relationships/hyperlink" Target="https://podminky.urs.cz/item/CS_URS_2022_01/162751117" TargetMode="External" /><Relationship Id="rId5" Type="http://schemas.openxmlformats.org/officeDocument/2006/relationships/hyperlink" Target="https://podminky.urs.cz/item/CS_URS_2022_01/162751119" TargetMode="External" /><Relationship Id="rId6" Type="http://schemas.openxmlformats.org/officeDocument/2006/relationships/hyperlink" Target="https://podminky.urs.cz/item/CS_URS_2022_01/171251201" TargetMode="External" /><Relationship Id="rId7" Type="http://schemas.openxmlformats.org/officeDocument/2006/relationships/hyperlink" Target="https://podminky.urs.cz/item/CS_URS_2022_01/171201231" TargetMode="External" /><Relationship Id="rId8" Type="http://schemas.openxmlformats.org/officeDocument/2006/relationships/hyperlink" Target="https://podminky.urs.cz/item/CS_URS_2022_01/174151101" TargetMode="External" /><Relationship Id="rId9" Type="http://schemas.openxmlformats.org/officeDocument/2006/relationships/hyperlink" Target="https://podminky.urs.cz/item/CS_URS_2022_01/564831111" TargetMode="External" /><Relationship Id="rId10" Type="http://schemas.openxmlformats.org/officeDocument/2006/relationships/hyperlink" Target="https://podminky.urs.cz/item/CS_URS_2022_01/564851111" TargetMode="External" /><Relationship Id="rId11" Type="http://schemas.openxmlformats.org/officeDocument/2006/relationships/hyperlink" Target="https://podminky.urs.cz/item/CS_URS_2022_01/591211111" TargetMode="External" /><Relationship Id="rId12" Type="http://schemas.openxmlformats.org/officeDocument/2006/relationships/hyperlink" Target="https://podminky.urs.cz/item/CS_URS_2022_01/596841220" TargetMode="External" /><Relationship Id="rId13" Type="http://schemas.openxmlformats.org/officeDocument/2006/relationships/hyperlink" Target="https://podminky.urs.cz/item/CS_URS_2022_01/612325302" TargetMode="External" /><Relationship Id="rId14" Type="http://schemas.openxmlformats.org/officeDocument/2006/relationships/hyperlink" Target="https://podminky.urs.cz/item/CS_URS_2022_01/619995001" TargetMode="External" /><Relationship Id="rId15" Type="http://schemas.openxmlformats.org/officeDocument/2006/relationships/hyperlink" Target="https://podminky.urs.cz/item/CS_URS_2022_01/622143003" TargetMode="External" /><Relationship Id="rId16" Type="http://schemas.openxmlformats.org/officeDocument/2006/relationships/hyperlink" Target="https://podminky.urs.cz/item/CS_URS_2022_01/622143004" TargetMode="External" /><Relationship Id="rId17" Type="http://schemas.openxmlformats.org/officeDocument/2006/relationships/hyperlink" Target="https://podminky.urs.cz/item/CS_URS_2022_01/622325403" TargetMode="External" /><Relationship Id="rId18" Type="http://schemas.openxmlformats.org/officeDocument/2006/relationships/hyperlink" Target="https://podminky.urs.cz/item/CS_URS_2022_01/622325405" TargetMode="External" /><Relationship Id="rId19" Type="http://schemas.openxmlformats.org/officeDocument/2006/relationships/hyperlink" Target="https://podminky.urs.cz/item/CS_URS_2022_01/622325408" TargetMode="External" /><Relationship Id="rId20" Type="http://schemas.openxmlformats.org/officeDocument/2006/relationships/hyperlink" Target="https://podminky.urs.cz/item/CS_URS_2022_01/629995101" TargetMode="External" /><Relationship Id="rId21" Type="http://schemas.openxmlformats.org/officeDocument/2006/relationships/hyperlink" Target="https://podminky.urs.cz/item/CS_URS_2022_01/631311114" TargetMode="External" /><Relationship Id="rId22" Type="http://schemas.openxmlformats.org/officeDocument/2006/relationships/hyperlink" Target="https://podminky.urs.cz/item/CS_URS_2022_01/919726122" TargetMode="External" /><Relationship Id="rId23" Type="http://schemas.openxmlformats.org/officeDocument/2006/relationships/hyperlink" Target="https://podminky.urs.cz/item/CS_URS_2022_01/941111122" TargetMode="External" /><Relationship Id="rId24" Type="http://schemas.openxmlformats.org/officeDocument/2006/relationships/hyperlink" Target="https://podminky.urs.cz/item/CS_URS_2022_01/941111222" TargetMode="External" /><Relationship Id="rId25" Type="http://schemas.openxmlformats.org/officeDocument/2006/relationships/hyperlink" Target="https://podminky.urs.cz/item/CS_URS_2022_01/941111822" TargetMode="External" /><Relationship Id="rId26" Type="http://schemas.openxmlformats.org/officeDocument/2006/relationships/hyperlink" Target="https://podminky.urs.cz/item/CS_URS_2022_01/942111112" TargetMode="External" /><Relationship Id="rId27" Type="http://schemas.openxmlformats.org/officeDocument/2006/relationships/hyperlink" Target="https://podminky.urs.cz/item/CS_URS_2022_01/942111211" TargetMode="External" /><Relationship Id="rId28" Type="http://schemas.openxmlformats.org/officeDocument/2006/relationships/hyperlink" Target="https://podminky.urs.cz/item/CS_URS_2022_01/942211812" TargetMode="External" /><Relationship Id="rId29" Type="http://schemas.openxmlformats.org/officeDocument/2006/relationships/hyperlink" Target="https://podminky.urs.cz/item/CS_URS_2022_01/944511111" TargetMode="External" /><Relationship Id="rId30" Type="http://schemas.openxmlformats.org/officeDocument/2006/relationships/hyperlink" Target="https://podminky.urs.cz/item/CS_URS_2022_01/944511211" TargetMode="External" /><Relationship Id="rId31" Type="http://schemas.openxmlformats.org/officeDocument/2006/relationships/hyperlink" Target="https://podminky.urs.cz/item/CS_URS_2022_01/944511811" TargetMode="External" /><Relationship Id="rId32" Type="http://schemas.openxmlformats.org/officeDocument/2006/relationships/hyperlink" Target="https://podminky.urs.cz/item/CS_URS_2022_01/968062244" TargetMode="External" /><Relationship Id="rId33" Type="http://schemas.openxmlformats.org/officeDocument/2006/relationships/hyperlink" Target="https://podminky.urs.cz/item/CS_URS_2022_01/968062245" TargetMode="External" /><Relationship Id="rId34" Type="http://schemas.openxmlformats.org/officeDocument/2006/relationships/hyperlink" Target="https://podminky.urs.cz/item/CS_URS_2022_01/968062246" TargetMode="External" /><Relationship Id="rId35" Type="http://schemas.openxmlformats.org/officeDocument/2006/relationships/hyperlink" Target="https://podminky.urs.cz/item/CS_URS_2022_01/968062356" TargetMode="External" /><Relationship Id="rId36" Type="http://schemas.openxmlformats.org/officeDocument/2006/relationships/hyperlink" Target="https://podminky.urs.cz/item/CS_URS_2022_01/968062456" TargetMode="External" /><Relationship Id="rId37" Type="http://schemas.openxmlformats.org/officeDocument/2006/relationships/hyperlink" Target="https://podminky.urs.cz/item/CS_URS_2022_01/978019341" TargetMode="External" /><Relationship Id="rId38" Type="http://schemas.openxmlformats.org/officeDocument/2006/relationships/hyperlink" Target="https://podminky.urs.cz/item/CS_URS_2022_01/978019351" TargetMode="External" /><Relationship Id="rId39" Type="http://schemas.openxmlformats.org/officeDocument/2006/relationships/hyperlink" Target="https://podminky.urs.cz/item/CS_URS_2022_01/978019381" TargetMode="External" /><Relationship Id="rId40" Type="http://schemas.openxmlformats.org/officeDocument/2006/relationships/hyperlink" Target="https://podminky.urs.cz/item/CS_URS_2022_01/997013151" TargetMode="External" /><Relationship Id="rId41" Type="http://schemas.openxmlformats.org/officeDocument/2006/relationships/hyperlink" Target="https://podminky.urs.cz/item/CS_URS_2022_01/997013313" TargetMode="External" /><Relationship Id="rId42" Type="http://schemas.openxmlformats.org/officeDocument/2006/relationships/hyperlink" Target="https://podminky.urs.cz/item/CS_URS_2022_01/997013323" TargetMode="External" /><Relationship Id="rId43" Type="http://schemas.openxmlformats.org/officeDocument/2006/relationships/hyperlink" Target="https://podminky.urs.cz/item/CS_URS_2022_01/997013501" TargetMode="External" /><Relationship Id="rId44" Type="http://schemas.openxmlformats.org/officeDocument/2006/relationships/hyperlink" Target="https://podminky.urs.cz/item/CS_URS_2022_01/997013509" TargetMode="External" /><Relationship Id="rId45" Type="http://schemas.openxmlformats.org/officeDocument/2006/relationships/hyperlink" Target="https://podminky.urs.cz/item/CS_URS_2022_01/998017004" TargetMode="External" /><Relationship Id="rId46" Type="http://schemas.openxmlformats.org/officeDocument/2006/relationships/hyperlink" Target="https://podminky.urs.cz/item/CS_URS_2022_01/711161215" TargetMode="External" /><Relationship Id="rId47" Type="http://schemas.openxmlformats.org/officeDocument/2006/relationships/hyperlink" Target="https://podminky.urs.cz/item/CS_URS_2022_01/711161384" TargetMode="External" /><Relationship Id="rId48" Type="http://schemas.openxmlformats.org/officeDocument/2006/relationships/hyperlink" Target="https://podminky.urs.cz/item/CS_URS_2022_01/998711103" TargetMode="External" /><Relationship Id="rId49" Type="http://schemas.openxmlformats.org/officeDocument/2006/relationships/hyperlink" Target="https://podminky.urs.cz/item/CS_URS_2022_01/998711192" TargetMode="External" /><Relationship Id="rId50" Type="http://schemas.openxmlformats.org/officeDocument/2006/relationships/hyperlink" Target="https://podminky.urs.cz/item/CS_URS_2022_01/764002851" TargetMode="External" /><Relationship Id="rId51" Type="http://schemas.openxmlformats.org/officeDocument/2006/relationships/hyperlink" Target="https://podminky.urs.cz/item/CS_URS_2022_01/764002861" TargetMode="External" /><Relationship Id="rId52" Type="http://schemas.openxmlformats.org/officeDocument/2006/relationships/hyperlink" Target="https://podminky.urs.cz/item/CS_URS_2022_01/764004801" TargetMode="External" /><Relationship Id="rId53" Type="http://schemas.openxmlformats.org/officeDocument/2006/relationships/hyperlink" Target="https://podminky.urs.cz/item/CS_URS_2022_01/764004861" TargetMode="External" /><Relationship Id="rId54" Type="http://schemas.openxmlformats.org/officeDocument/2006/relationships/hyperlink" Target="https://podminky.urs.cz/item/CS_URS_2022_01/764216606" TargetMode="External" /><Relationship Id="rId55" Type="http://schemas.openxmlformats.org/officeDocument/2006/relationships/hyperlink" Target="https://podminky.urs.cz/item/CS_URS_2022_01/764218604" TargetMode="External" /><Relationship Id="rId56" Type="http://schemas.openxmlformats.org/officeDocument/2006/relationships/hyperlink" Target="https://podminky.urs.cz/item/CS_URS_2022_01/764501103" TargetMode="External" /><Relationship Id="rId57" Type="http://schemas.openxmlformats.org/officeDocument/2006/relationships/hyperlink" Target="https://podminky.urs.cz/item/CS_URS_2022_01/764508131" TargetMode="External" /><Relationship Id="rId58" Type="http://schemas.openxmlformats.org/officeDocument/2006/relationships/hyperlink" Target="https://podminky.urs.cz/item/CS_URS_2022_01/998764104" TargetMode="External" /><Relationship Id="rId59" Type="http://schemas.openxmlformats.org/officeDocument/2006/relationships/hyperlink" Target="https://podminky.urs.cz/item/CS_URS_2022_01/998764181" TargetMode="External" /><Relationship Id="rId60" Type="http://schemas.openxmlformats.org/officeDocument/2006/relationships/hyperlink" Target="https://podminky.urs.cz/item/CS_URS_2022_01/766441811" TargetMode="External" /><Relationship Id="rId61" Type="http://schemas.openxmlformats.org/officeDocument/2006/relationships/hyperlink" Target="https://podminky.urs.cz/item/CS_URS_2022_01/766441812" TargetMode="External" /><Relationship Id="rId62" Type="http://schemas.openxmlformats.org/officeDocument/2006/relationships/hyperlink" Target="https://podminky.urs.cz/item/CS_URS_2022_01/766441821" TargetMode="External" /><Relationship Id="rId63" Type="http://schemas.openxmlformats.org/officeDocument/2006/relationships/hyperlink" Target="https://podminky.urs.cz/item/CS_URS_2022_01/766441822" TargetMode="External" /><Relationship Id="rId64" Type="http://schemas.openxmlformats.org/officeDocument/2006/relationships/hyperlink" Target="https://podminky.urs.cz/item/CS_URS_2022_01/766621112" TargetMode="External" /><Relationship Id="rId65" Type="http://schemas.openxmlformats.org/officeDocument/2006/relationships/hyperlink" Target="https://podminky.urs.cz/item/CS_URS_2022_01/766621211" TargetMode="External" /><Relationship Id="rId66" Type="http://schemas.openxmlformats.org/officeDocument/2006/relationships/hyperlink" Target="https://podminky.urs.cz/item/CS_URS_2022_01/766621212" TargetMode="External" /><Relationship Id="rId67" Type="http://schemas.openxmlformats.org/officeDocument/2006/relationships/hyperlink" Target="https://podminky.urs.cz/item/CS_URS_2022_01/766621622" TargetMode="External" /><Relationship Id="rId68" Type="http://schemas.openxmlformats.org/officeDocument/2006/relationships/hyperlink" Target="https://podminky.urs.cz/item/CS_URS_2022_01/766642131" TargetMode="External" /><Relationship Id="rId69" Type="http://schemas.openxmlformats.org/officeDocument/2006/relationships/hyperlink" Target="https://podminky.urs.cz/item/CS_URS_2022_01/766694111" TargetMode="External" /><Relationship Id="rId70" Type="http://schemas.openxmlformats.org/officeDocument/2006/relationships/hyperlink" Target="https://podminky.urs.cz/item/CS_URS_2022_01/766694112" TargetMode="External" /><Relationship Id="rId71" Type="http://schemas.openxmlformats.org/officeDocument/2006/relationships/hyperlink" Target="https://podminky.urs.cz/item/CS_URS_2022_01/766694121" TargetMode="External" /><Relationship Id="rId72" Type="http://schemas.openxmlformats.org/officeDocument/2006/relationships/hyperlink" Target="https://podminky.urs.cz/item/CS_URS_2022_01/766694122" TargetMode="External" /><Relationship Id="rId73" Type="http://schemas.openxmlformats.org/officeDocument/2006/relationships/hyperlink" Target="https://podminky.urs.cz/item/CS_URS_2022_01/998766104" TargetMode="External" /><Relationship Id="rId74" Type="http://schemas.openxmlformats.org/officeDocument/2006/relationships/hyperlink" Target="https://podminky.urs.cz/item/CS_URS_2022_01/998766181" TargetMode="External" /><Relationship Id="rId75" Type="http://schemas.openxmlformats.org/officeDocument/2006/relationships/hyperlink" Target="https://podminky.urs.cz/item/CS_URS_2022_01/783823167" TargetMode="External" /><Relationship Id="rId76" Type="http://schemas.openxmlformats.org/officeDocument/2006/relationships/hyperlink" Target="https://podminky.urs.cz/item/CS_URS_2022_01/783827143" TargetMode="External" /><Relationship Id="rId77" Type="http://schemas.openxmlformats.org/officeDocument/2006/relationships/hyperlink" Target="https://podminky.urs.cz/item/CS_URS_2022_01/783897601" TargetMode="External" /><Relationship Id="rId78" Type="http://schemas.openxmlformats.org/officeDocument/2006/relationships/hyperlink" Target="https://podminky.urs.cz/item/CS_URS_2022_01/020001000" TargetMode="External" /><Relationship Id="rId79" Type="http://schemas.openxmlformats.org/officeDocument/2006/relationships/hyperlink" Target="https://podminky.urs.cz/item/CS_URS_2022_01/030001000" TargetMode="External" /><Relationship Id="rId80" Type="http://schemas.openxmlformats.org/officeDocument/2006/relationships/hyperlink" Target="https://podminky.urs.cz/item/CS_URS_2022_01/040001000" TargetMode="External" /><Relationship Id="rId81" Type="http://schemas.openxmlformats.org/officeDocument/2006/relationships/hyperlink" Target="https://podminky.urs.cz/item/CS_URS_2022_01/060001000" TargetMode="External" /><Relationship Id="rId82" Type="http://schemas.openxmlformats.org/officeDocument/2006/relationships/hyperlink" Target="https://podminky.urs.cz/item/CS_URS_2022_01/070001000" TargetMode="External" /><Relationship Id="rId8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29</v>
      </c>
      <c r="AK13" s="32" t="s">
        <v>26</v>
      </c>
      <c r="AN13" s="34" t="s">
        <v>30</v>
      </c>
      <c r="AR13" s="22"/>
      <c r="BE13" s="31"/>
      <c r="BS13" s="19" t="s">
        <v>7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31</v>
      </c>
      <c r="AK16" s="32" t="s">
        <v>26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32</v>
      </c>
      <c r="AK17" s="32" t="s">
        <v>28</v>
      </c>
      <c r="AN17" s="27" t="s">
        <v>3</v>
      </c>
      <c r="AR17" s="22"/>
      <c r="BE17" s="31"/>
      <c r="BS17" s="19" t="s">
        <v>33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34</v>
      </c>
      <c r="AK19" s="32" t="s">
        <v>26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22</v>
      </c>
      <c r="AK20" s="32" t="s">
        <v>28</v>
      </c>
      <c r="AN20" s="27" t="s">
        <v>3</v>
      </c>
      <c r="AR20" s="22"/>
      <c r="BE20" s="31"/>
      <c r="BS20" s="19" t="s">
        <v>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47.25" customHeight="1">
      <c r="B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41</v>
      </c>
      <c r="E29" s="3"/>
      <c r="F29" s="32" t="s">
        <v>42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43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44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45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46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2017-011 - Rekonstrukce fasády, výplní otvorů a střechy objektu Karlova 22(1)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21. 1. 2022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25.6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 xml:space="preserve">Město Kolín, Karlovo náměstí 78, Kolín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31</v>
      </c>
      <c r="AJ49" s="38"/>
      <c r="AK49" s="38"/>
      <c r="AL49" s="38"/>
      <c r="AM49" s="65" t="str">
        <f>IF(E17="","",E17)</f>
        <v>Revitali s.r.o., Mechovka 270, 190 14 Praha Klánov</v>
      </c>
      <c r="AN49" s="4"/>
      <c r="AO49" s="4"/>
      <c r="AP49" s="4"/>
      <c r="AQ49" s="38"/>
      <c r="AR49" s="39"/>
      <c r="AS49" s="66" t="s">
        <v>51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29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34</v>
      </c>
      <c r="AJ50" s="38"/>
      <c r="AK50" s="38"/>
      <c r="AL50" s="38"/>
      <c r="AM50" s="65" t="str">
        <f>IF(E20="","",E20)</f>
        <v xml:space="preserve"> 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52</v>
      </c>
      <c r="D52" s="75"/>
      <c r="E52" s="75"/>
      <c r="F52" s="75"/>
      <c r="G52" s="75"/>
      <c r="H52" s="76"/>
      <c r="I52" s="77" t="s">
        <v>53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54</v>
      </c>
      <c r="AH52" s="75"/>
      <c r="AI52" s="75"/>
      <c r="AJ52" s="75"/>
      <c r="AK52" s="75"/>
      <c r="AL52" s="75"/>
      <c r="AM52" s="75"/>
      <c r="AN52" s="77" t="s">
        <v>55</v>
      </c>
      <c r="AO52" s="75"/>
      <c r="AP52" s="75"/>
      <c r="AQ52" s="79" t="s">
        <v>56</v>
      </c>
      <c r="AR52" s="39"/>
      <c r="AS52" s="80" t="s">
        <v>57</v>
      </c>
      <c r="AT52" s="81" t="s">
        <v>58</v>
      </c>
      <c r="AU52" s="81" t="s">
        <v>59</v>
      </c>
      <c r="AV52" s="81" t="s">
        <v>60</v>
      </c>
      <c r="AW52" s="81" t="s">
        <v>61</v>
      </c>
      <c r="AX52" s="81" t="s">
        <v>62</v>
      </c>
      <c r="AY52" s="81" t="s">
        <v>63</v>
      </c>
      <c r="AZ52" s="81" t="s">
        <v>64</v>
      </c>
      <c r="BA52" s="81" t="s">
        <v>65</v>
      </c>
      <c r="BB52" s="81" t="s">
        <v>66</v>
      </c>
      <c r="BC52" s="81" t="s">
        <v>67</v>
      </c>
      <c r="BD52" s="82" t="s">
        <v>68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69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ROUND(SUM(AG55:AG56),2)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ROUND(SUM(AS55:AS56),2)</f>
        <v>0</v>
      </c>
      <c r="AT54" s="93">
        <f>ROUND(SUM(AV54:AW54),2)</f>
        <v>0</v>
      </c>
      <c r="AU54" s="94">
        <f>ROUND(SUM(AU55:AU56),5)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ROUND(SUM(AZ55:AZ56),2)</f>
        <v>0</v>
      </c>
      <c r="BA54" s="93">
        <f>ROUND(SUM(BA55:BA56),2)</f>
        <v>0</v>
      </c>
      <c r="BB54" s="93">
        <f>ROUND(SUM(BB55:BB56),2)</f>
        <v>0</v>
      </c>
      <c r="BC54" s="93">
        <f>ROUND(SUM(BC55:BC56),2)</f>
        <v>0</v>
      </c>
      <c r="BD54" s="95">
        <f>ROUND(SUM(BD55:BD56),2)</f>
        <v>0</v>
      </c>
      <c r="BE54" s="6"/>
      <c r="BS54" s="96" t="s">
        <v>70</v>
      </c>
      <c r="BT54" s="96" t="s">
        <v>71</v>
      </c>
      <c r="BU54" s="97" t="s">
        <v>72</v>
      </c>
      <c r="BV54" s="96" t="s">
        <v>73</v>
      </c>
      <c r="BW54" s="96" t="s">
        <v>5</v>
      </c>
      <c r="BX54" s="96" t="s">
        <v>74</v>
      </c>
      <c r="CL54" s="96" t="s">
        <v>3</v>
      </c>
    </row>
    <row r="55" s="7" customFormat="1" ht="24.75" customHeight="1">
      <c r="A55" s="98" t="s">
        <v>75</v>
      </c>
      <c r="B55" s="99"/>
      <c r="C55" s="100"/>
      <c r="D55" s="101" t="s">
        <v>76</v>
      </c>
      <c r="E55" s="101"/>
      <c r="F55" s="101"/>
      <c r="G55" s="101"/>
      <c r="H55" s="101"/>
      <c r="I55" s="102"/>
      <c r="J55" s="101" t="s">
        <v>77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'2017-011 - Rekonstrukce f...'!J30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78</v>
      </c>
      <c r="AR55" s="99"/>
      <c r="AS55" s="105">
        <v>0</v>
      </c>
      <c r="AT55" s="106">
        <f>ROUND(SUM(AV55:AW55),2)</f>
        <v>0</v>
      </c>
      <c r="AU55" s="107">
        <f>'2017-011 - Rekonstrukce f...'!P99</f>
        <v>0</v>
      </c>
      <c r="AV55" s="106">
        <f>'2017-011 - Rekonstrukce f...'!J33</f>
        <v>0</v>
      </c>
      <c r="AW55" s="106">
        <f>'2017-011 - Rekonstrukce f...'!J34</f>
        <v>0</v>
      </c>
      <c r="AX55" s="106">
        <f>'2017-011 - Rekonstrukce f...'!J35</f>
        <v>0</v>
      </c>
      <c r="AY55" s="106">
        <f>'2017-011 - Rekonstrukce f...'!J36</f>
        <v>0</v>
      </c>
      <c r="AZ55" s="106">
        <f>'2017-011 - Rekonstrukce f...'!F33</f>
        <v>0</v>
      </c>
      <c r="BA55" s="106">
        <f>'2017-011 - Rekonstrukce f...'!F34</f>
        <v>0</v>
      </c>
      <c r="BB55" s="106">
        <f>'2017-011 - Rekonstrukce f...'!F35</f>
        <v>0</v>
      </c>
      <c r="BC55" s="106">
        <f>'2017-011 - Rekonstrukce f...'!F36</f>
        <v>0</v>
      </c>
      <c r="BD55" s="108">
        <f>'2017-011 - Rekonstrukce f...'!F37</f>
        <v>0</v>
      </c>
      <c r="BE55" s="7"/>
      <c r="BT55" s="109" t="s">
        <v>15</v>
      </c>
      <c r="BV55" s="109" t="s">
        <v>73</v>
      </c>
      <c r="BW55" s="109" t="s">
        <v>79</v>
      </c>
      <c r="BX55" s="109" t="s">
        <v>5</v>
      </c>
      <c r="CL55" s="109" t="s">
        <v>3</v>
      </c>
      <c r="CM55" s="109" t="s">
        <v>80</v>
      </c>
    </row>
    <row r="56" s="7" customFormat="1" ht="16.5" customHeight="1">
      <c r="A56" s="98" t="s">
        <v>75</v>
      </c>
      <c r="B56" s="99"/>
      <c r="C56" s="100"/>
      <c r="D56" s="101" t="s">
        <v>81</v>
      </c>
      <c r="E56" s="101"/>
      <c r="F56" s="101"/>
      <c r="G56" s="101"/>
      <c r="H56" s="101"/>
      <c r="I56" s="102"/>
      <c r="J56" s="101" t="s">
        <v>82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3">
        <f>'01 - Hromosvod'!J30</f>
        <v>0</v>
      </c>
      <c r="AH56" s="102"/>
      <c r="AI56" s="102"/>
      <c r="AJ56" s="102"/>
      <c r="AK56" s="102"/>
      <c r="AL56" s="102"/>
      <c r="AM56" s="102"/>
      <c r="AN56" s="103">
        <f>SUM(AG56,AT56)</f>
        <v>0</v>
      </c>
      <c r="AO56" s="102"/>
      <c r="AP56" s="102"/>
      <c r="AQ56" s="104" t="s">
        <v>78</v>
      </c>
      <c r="AR56" s="99"/>
      <c r="AS56" s="110">
        <v>0</v>
      </c>
      <c r="AT56" s="111">
        <f>ROUND(SUM(AV56:AW56),2)</f>
        <v>0</v>
      </c>
      <c r="AU56" s="112">
        <f>'01 - Hromosvod'!P79</f>
        <v>0</v>
      </c>
      <c r="AV56" s="111">
        <f>'01 - Hromosvod'!J33</f>
        <v>0</v>
      </c>
      <c r="AW56" s="111">
        <f>'01 - Hromosvod'!J34</f>
        <v>0</v>
      </c>
      <c r="AX56" s="111">
        <f>'01 - Hromosvod'!J35</f>
        <v>0</v>
      </c>
      <c r="AY56" s="111">
        <f>'01 - Hromosvod'!J36</f>
        <v>0</v>
      </c>
      <c r="AZ56" s="111">
        <f>'01 - Hromosvod'!F33</f>
        <v>0</v>
      </c>
      <c r="BA56" s="111">
        <f>'01 - Hromosvod'!F34</f>
        <v>0</v>
      </c>
      <c r="BB56" s="111">
        <f>'01 - Hromosvod'!F35</f>
        <v>0</v>
      </c>
      <c r="BC56" s="111">
        <f>'01 - Hromosvod'!F36</f>
        <v>0</v>
      </c>
      <c r="BD56" s="113">
        <f>'01 - Hromosvod'!F37</f>
        <v>0</v>
      </c>
      <c r="BE56" s="7"/>
      <c r="BT56" s="109" t="s">
        <v>15</v>
      </c>
      <c r="BV56" s="109" t="s">
        <v>73</v>
      </c>
      <c r="BW56" s="109" t="s">
        <v>83</v>
      </c>
      <c r="BX56" s="109" t="s">
        <v>5</v>
      </c>
      <c r="CL56" s="109" t="s">
        <v>3</v>
      </c>
      <c r="CM56" s="109" t="s">
        <v>80</v>
      </c>
    </row>
    <row r="57" s="2" customFormat="1" ht="30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9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39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2017-011 - Rekonstrukce f...'!C2" display="/"/>
    <hyperlink ref="A56" location="'01 - Hromosvo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80</v>
      </c>
    </row>
    <row r="4" s="1" customFormat="1" ht="24.96" customHeight="1">
      <c r="B4" s="22"/>
      <c r="D4" s="23" t="s">
        <v>84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26.25" customHeight="1">
      <c r="B7" s="22"/>
      <c r="E7" s="115" t="str">
        <f>'Rekapitulace stavby'!K6</f>
        <v>2017-011 - Rekonstrukce fasády, výplní otvorů a střechy objektu Karlova 22(1)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85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39"/>
      <c r="C9" s="38"/>
      <c r="D9" s="38"/>
      <c r="E9" s="62" t="s">
        <v>86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21. 1. 2022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tr">
        <f>IF('Rekapitulace stavby'!AN10="","",'Rekapitulace stavby'!AN10)</f>
        <v/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Město Kolín, Karlovo náměstí 78, Kolín </v>
      </c>
      <c r="F15" s="38"/>
      <c r="G15" s="38"/>
      <c r="H15" s="38"/>
      <c r="I15" s="32" t="s">
        <v>28</v>
      </c>
      <c r="J15" s="27" t="str">
        <f>IF('Rekapitulace stavby'!AN11="","",'Rekapitulace stavby'!AN11)</f>
        <v/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tr">
        <f>IF('Rekapitulace stavby'!AN16="","",'Rekapitulace stavby'!AN16)</f>
        <v/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>Revitali s.r.o., Mechovka 270, 190 14 Praha Klánov</v>
      </c>
      <c r="F21" s="38"/>
      <c r="G21" s="38"/>
      <c r="H21" s="38"/>
      <c r="I21" s="32" t="s">
        <v>28</v>
      </c>
      <c r="J21" s="27" t="str">
        <f>IF('Rekapitulace stavby'!AN17="","",'Rekapitulace stavby'!AN17)</f>
        <v/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37</v>
      </c>
      <c r="E30" s="38"/>
      <c r="F30" s="38"/>
      <c r="G30" s="38"/>
      <c r="H30" s="38"/>
      <c r="I30" s="38"/>
      <c r="J30" s="90">
        <f>ROUND(J99,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39</v>
      </c>
      <c r="G32" s="38"/>
      <c r="H32" s="38"/>
      <c r="I32" s="43" t="s">
        <v>38</v>
      </c>
      <c r="J32" s="43" t="s">
        <v>40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41</v>
      </c>
      <c r="E33" s="32" t="s">
        <v>42</v>
      </c>
      <c r="F33" s="122">
        <f>ROUND((SUM(BE99:BE474)),  2)</f>
        <v>0</v>
      </c>
      <c r="G33" s="38"/>
      <c r="H33" s="38"/>
      <c r="I33" s="123">
        <v>0.20999999999999999</v>
      </c>
      <c r="J33" s="122">
        <f>ROUND(((SUM(BE99:BE474))*I33),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43</v>
      </c>
      <c r="F34" s="122">
        <f>ROUND((SUM(BF99:BF474)),  2)</f>
        <v>0</v>
      </c>
      <c r="G34" s="38"/>
      <c r="H34" s="38"/>
      <c r="I34" s="123">
        <v>0.14999999999999999</v>
      </c>
      <c r="J34" s="122">
        <f>ROUND(((SUM(BF99:BF474))*I34),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44</v>
      </c>
      <c r="F35" s="122">
        <f>ROUND((SUM(BG99:BG474)),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22">
        <f>ROUND((SUM(BH99:BH474)),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22">
        <f>ROUND((SUM(BI99:BI474)),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47</v>
      </c>
      <c r="E39" s="76"/>
      <c r="F39" s="76"/>
      <c r="G39" s="126" t="s">
        <v>48</v>
      </c>
      <c r="H39" s="127" t="s">
        <v>49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87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38"/>
      <c r="D48" s="38"/>
      <c r="E48" s="115" t="str">
        <f>E7</f>
        <v>2017-011 - Rekonstrukce fasády, výplní otvorů a střechy objektu Karlova 22(1)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85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38"/>
      <c r="D50" s="38"/>
      <c r="E50" s="62" t="str">
        <f>E9</f>
        <v>2017-011 - Rekonstrukce fasády, výplní otvorů a střechy objektu Karlova 22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 xml:space="preserve"> </v>
      </c>
      <c r="G52" s="38"/>
      <c r="H52" s="38"/>
      <c r="I52" s="32" t="s">
        <v>23</v>
      </c>
      <c r="J52" s="64" t="str">
        <f>IF(J12="","",J12)</f>
        <v>21. 1. 2022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40.05" customHeight="1">
      <c r="A54" s="38"/>
      <c r="B54" s="39"/>
      <c r="C54" s="32" t="s">
        <v>25</v>
      </c>
      <c r="D54" s="38"/>
      <c r="E54" s="38"/>
      <c r="F54" s="27" t="str">
        <f>E15</f>
        <v xml:space="preserve">Město Kolín, Karlovo náměstí 78, Kolín </v>
      </c>
      <c r="G54" s="38"/>
      <c r="H54" s="38"/>
      <c r="I54" s="32" t="s">
        <v>31</v>
      </c>
      <c r="J54" s="36" t="str">
        <f>E21</f>
        <v>Revitali s.r.o., Mechovka 270, 190 14 Praha Klánov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 xml:space="preserve">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88</v>
      </c>
      <c r="D57" s="124"/>
      <c r="E57" s="124"/>
      <c r="F57" s="124"/>
      <c r="G57" s="124"/>
      <c r="H57" s="124"/>
      <c r="I57" s="124"/>
      <c r="J57" s="131" t="s">
        <v>89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69</v>
      </c>
      <c r="D59" s="38"/>
      <c r="E59" s="38"/>
      <c r="F59" s="38"/>
      <c r="G59" s="38"/>
      <c r="H59" s="38"/>
      <c r="I59" s="38"/>
      <c r="J59" s="90">
        <f>J99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90</v>
      </c>
    </row>
    <row r="60" s="9" customFormat="1" ht="24.96" customHeight="1">
      <c r="A60" s="9"/>
      <c r="B60" s="133"/>
      <c r="C60" s="9"/>
      <c r="D60" s="134" t="s">
        <v>91</v>
      </c>
      <c r="E60" s="135"/>
      <c r="F60" s="135"/>
      <c r="G60" s="135"/>
      <c r="H60" s="135"/>
      <c r="I60" s="135"/>
      <c r="J60" s="136">
        <f>J100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92</v>
      </c>
      <c r="E61" s="139"/>
      <c r="F61" s="139"/>
      <c r="G61" s="139"/>
      <c r="H61" s="139"/>
      <c r="I61" s="139"/>
      <c r="J61" s="140">
        <f>J101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93</v>
      </c>
      <c r="E62" s="139"/>
      <c r="F62" s="139"/>
      <c r="G62" s="139"/>
      <c r="H62" s="139"/>
      <c r="I62" s="139"/>
      <c r="J62" s="140">
        <f>J131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94</v>
      </c>
      <c r="E63" s="139"/>
      <c r="F63" s="139"/>
      <c r="G63" s="139"/>
      <c r="H63" s="139"/>
      <c r="I63" s="139"/>
      <c r="J63" s="140">
        <f>J144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95</v>
      </c>
      <c r="E64" s="139"/>
      <c r="F64" s="139"/>
      <c r="G64" s="139"/>
      <c r="H64" s="139"/>
      <c r="I64" s="139"/>
      <c r="J64" s="140">
        <f>J219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96</v>
      </c>
      <c r="E65" s="139"/>
      <c r="F65" s="139"/>
      <c r="G65" s="139"/>
      <c r="H65" s="139"/>
      <c r="I65" s="139"/>
      <c r="J65" s="140">
        <f>J279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7"/>
      <c r="C66" s="10"/>
      <c r="D66" s="138" t="s">
        <v>97</v>
      </c>
      <c r="E66" s="139"/>
      <c r="F66" s="139"/>
      <c r="G66" s="139"/>
      <c r="H66" s="139"/>
      <c r="I66" s="139"/>
      <c r="J66" s="140">
        <f>J297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33"/>
      <c r="C67" s="9"/>
      <c r="D67" s="134" t="s">
        <v>98</v>
      </c>
      <c r="E67" s="135"/>
      <c r="F67" s="135"/>
      <c r="G67" s="135"/>
      <c r="H67" s="135"/>
      <c r="I67" s="135"/>
      <c r="J67" s="136">
        <f>J300</f>
        <v>0</v>
      </c>
      <c r="K67" s="9"/>
      <c r="L67" s="13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37"/>
      <c r="C68" s="10"/>
      <c r="D68" s="138" t="s">
        <v>99</v>
      </c>
      <c r="E68" s="139"/>
      <c r="F68" s="139"/>
      <c r="G68" s="139"/>
      <c r="H68" s="139"/>
      <c r="I68" s="139"/>
      <c r="J68" s="140">
        <f>J301</f>
        <v>0</v>
      </c>
      <c r="K68" s="10"/>
      <c r="L68" s="13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7"/>
      <c r="C69" s="10"/>
      <c r="D69" s="138" t="s">
        <v>100</v>
      </c>
      <c r="E69" s="139"/>
      <c r="F69" s="139"/>
      <c r="G69" s="139"/>
      <c r="H69" s="139"/>
      <c r="I69" s="139"/>
      <c r="J69" s="140">
        <f>J320</f>
        <v>0</v>
      </c>
      <c r="K69" s="10"/>
      <c r="L69" s="13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7"/>
      <c r="C70" s="10"/>
      <c r="D70" s="138" t="s">
        <v>101</v>
      </c>
      <c r="E70" s="139"/>
      <c r="F70" s="139"/>
      <c r="G70" s="139"/>
      <c r="H70" s="139"/>
      <c r="I70" s="139"/>
      <c r="J70" s="140">
        <f>J328</f>
        <v>0</v>
      </c>
      <c r="K70" s="10"/>
      <c r="L70" s="13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7"/>
      <c r="C71" s="10"/>
      <c r="D71" s="138" t="s">
        <v>102</v>
      </c>
      <c r="E71" s="139"/>
      <c r="F71" s="139"/>
      <c r="G71" s="139"/>
      <c r="H71" s="139"/>
      <c r="I71" s="139"/>
      <c r="J71" s="140">
        <f>J367</f>
        <v>0</v>
      </c>
      <c r="K71" s="10"/>
      <c r="L71" s="13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37"/>
      <c r="C72" s="10"/>
      <c r="D72" s="138" t="s">
        <v>103</v>
      </c>
      <c r="E72" s="139"/>
      <c r="F72" s="139"/>
      <c r="G72" s="139"/>
      <c r="H72" s="139"/>
      <c r="I72" s="139"/>
      <c r="J72" s="140">
        <f>J442</f>
        <v>0</v>
      </c>
      <c r="K72" s="10"/>
      <c r="L72" s="13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37"/>
      <c r="C73" s="10"/>
      <c r="D73" s="138" t="s">
        <v>104</v>
      </c>
      <c r="E73" s="139"/>
      <c r="F73" s="139"/>
      <c r="G73" s="139"/>
      <c r="H73" s="139"/>
      <c r="I73" s="139"/>
      <c r="J73" s="140">
        <f>J446</f>
        <v>0</v>
      </c>
      <c r="K73" s="10"/>
      <c r="L73" s="13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33"/>
      <c r="C74" s="9"/>
      <c r="D74" s="134" t="s">
        <v>105</v>
      </c>
      <c r="E74" s="135"/>
      <c r="F74" s="135"/>
      <c r="G74" s="135"/>
      <c r="H74" s="135"/>
      <c r="I74" s="135"/>
      <c r="J74" s="136">
        <f>J459</f>
        <v>0</v>
      </c>
      <c r="K74" s="9"/>
      <c r="L74" s="13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37"/>
      <c r="C75" s="10"/>
      <c r="D75" s="138" t="s">
        <v>106</v>
      </c>
      <c r="E75" s="139"/>
      <c r="F75" s="139"/>
      <c r="G75" s="139"/>
      <c r="H75" s="139"/>
      <c r="I75" s="139"/>
      <c r="J75" s="140">
        <f>J460</f>
        <v>0</v>
      </c>
      <c r="K75" s="10"/>
      <c r="L75" s="13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37"/>
      <c r="C76" s="10"/>
      <c r="D76" s="138" t="s">
        <v>107</v>
      </c>
      <c r="E76" s="139"/>
      <c r="F76" s="139"/>
      <c r="G76" s="139"/>
      <c r="H76" s="139"/>
      <c r="I76" s="139"/>
      <c r="J76" s="140">
        <f>J463</f>
        <v>0</v>
      </c>
      <c r="K76" s="10"/>
      <c r="L76" s="13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37"/>
      <c r="C77" s="10"/>
      <c r="D77" s="138" t="s">
        <v>108</v>
      </c>
      <c r="E77" s="139"/>
      <c r="F77" s="139"/>
      <c r="G77" s="139"/>
      <c r="H77" s="139"/>
      <c r="I77" s="139"/>
      <c r="J77" s="140">
        <f>J466</f>
        <v>0</v>
      </c>
      <c r="K77" s="10"/>
      <c r="L77" s="13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37"/>
      <c r="C78" s="10"/>
      <c r="D78" s="138" t="s">
        <v>109</v>
      </c>
      <c r="E78" s="139"/>
      <c r="F78" s="139"/>
      <c r="G78" s="139"/>
      <c r="H78" s="139"/>
      <c r="I78" s="139"/>
      <c r="J78" s="140">
        <f>J469</f>
        <v>0</v>
      </c>
      <c r="K78" s="10"/>
      <c r="L78" s="13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37"/>
      <c r="C79" s="10"/>
      <c r="D79" s="138" t="s">
        <v>110</v>
      </c>
      <c r="E79" s="139"/>
      <c r="F79" s="139"/>
      <c r="G79" s="139"/>
      <c r="H79" s="139"/>
      <c r="I79" s="139"/>
      <c r="J79" s="140">
        <f>J472</f>
        <v>0</v>
      </c>
      <c r="K79" s="10"/>
      <c r="L79" s="13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8"/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5" s="2" customFormat="1" ht="6.96" customHeight="1">
      <c r="A85" s="38"/>
      <c r="B85" s="57"/>
      <c r="C85" s="58"/>
      <c r="D85" s="58"/>
      <c r="E85" s="58"/>
      <c r="F85" s="58"/>
      <c r="G85" s="58"/>
      <c r="H85" s="58"/>
      <c r="I85" s="58"/>
      <c r="J85" s="58"/>
      <c r="K85" s="58"/>
      <c r="L85" s="11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111</v>
      </c>
      <c r="D86" s="38"/>
      <c r="E86" s="38"/>
      <c r="F86" s="38"/>
      <c r="G86" s="38"/>
      <c r="H86" s="38"/>
      <c r="I86" s="38"/>
      <c r="J86" s="38"/>
      <c r="K86" s="38"/>
      <c r="L86" s="11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11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17</v>
      </c>
      <c r="D88" s="38"/>
      <c r="E88" s="38"/>
      <c r="F88" s="38"/>
      <c r="G88" s="38"/>
      <c r="H88" s="38"/>
      <c r="I88" s="38"/>
      <c r="J88" s="38"/>
      <c r="K88" s="38"/>
      <c r="L88" s="11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6.25" customHeight="1">
      <c r="A89" s="38"/>
      <c r="B89" s="39"/>
      <c r="C89" s="38"/>
      <c r="D89" s="38"/>
      <c r="E89" s="115" t="str">
        <f>E7</f>
        <v>2017-011 - Rekonstrukce fasády, výplní otvorů a střechy objektu Karlova 22(1)</v>
      </c>
      <c r="F89" s="32"/>
      <c r="G89" s="32"/>
      <c r="H89" s="32"/>
      <c r="I89" s="38"/>
      <c r="J89" s="38"/>
      <c r="K89" s="38"/>
      <c r="L89" s="11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85</v>
      </c>
      <c r="D90" s="38"/>
      <c r="E90" s="38"/>
      <c r="F90" s="38"/>
      <c r="G90" s="38"/>
      <c r="H90" s="38"/>
      <c r="I90" s="38"/>
      <c r="J90" s="38"/>
      <c r="K90" s="38"/>
      <c r="L90" s="11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38"/>
      <c r="D91" s="38"/>
      <c r="E91" s="62" t="str">
        <f>E9</f>
        <v>2017-011 - Rekonstrukce fasády, výplní otvorů a střechy objektu Karlova 22</v>
      </c>
      <c r="F91" s="38"/>
      <c r="G91" s="38"/>
      <c r="H91" s="38"/>
      <c r="I91" s="38"/>
      <c r="J91" s="38"/>
      <c r="K91" s="38"/>
      <c r="L91" s="11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11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38"/>
      <c r="E93" s="38"/>
      <c r="F93" s="27" t="str">
        <f>F12</f>
        <v xml:space="preserve"> </v>
      </c>
      <c r="G93" s="38"/>
      <c r="H93" s="38"/>
      <c r="I93" s="32" t="s">
        <v>23</v>
      </c>
      <c r="J93" s="64" t="str">
        <f>IF(J12="","",J12)</f>
        <v>21. 1. 2022</v>
      </c>
      <c r="K93" s="38"/>
      <c r="L93" s="11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11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25</v>
      </c>
      <c r="D95" s="38"/>
      <c r="E95" s="38"/>
      <c r="F95" s="27" t="str">
        <f>E15</f>
        <v xml:space="preserve">Město Kolín, Karlovo náměstí 78, Kolín </v>
      </c>
      <c r="G95" s="38"/>
      <c r="H95" s="38"/>
      <c r="I95" s="32" t="s">
        <v>31</v>
      </c>
      <c r="J95" s="36" t="str">
        <f>E21</f>
        <v>Revitali s.r.o., Mechovka 270, 190 14 Praha Klánov</v>
      </c>
      <c r="K95" s="38"/>
      <c r="L95" s="116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38"/>
      <c r="E96" s="38"/>
      <c r="F96" s="27" t="str">
        <f>IF(E18="","",E18)</f>
        <v>Vyplň údaj</v>
      </c>
      <c r="G96" s="38"/>
      <c r="H96" s="38"/>
      <c r="I96" s="32" t="s">
        <v>34</v>
      </c>
      <c r="J96" s="36" t="str">
        <f>E24</f>
        <v xml:space="preserve"> </v>
      </c>
      <c r="K96" s="38"/>
      <c r="L96" s="116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116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41"/>
      <c r="B98" s="142"/>
      <c r="C98" s="143" t="s">
        <v>112</v>
      </c>
      <c r="D98" s="144" t="s">
        <v>56</v>
      </c>
      <c r="E98" s="144" t="s">
        <v>52</v>
      </c>
      <c r="F98" s="144" t="s">
        <v>53</v>
      </c>
      <c r="G98" s="144" t="s">
        <v>113</v>
      </c>
      <c r="H98" s="144" t="s">
        <v>114</v>
      </c>
      <c r="I98" s="144" t="s">
        <v>115</v>
      </c>
      <c r="J98" s="144" t="s">
        <v>89</v>
      </c>
      <c r="K98" s="145" t="s">
        <v>116</v>
      </c>
      <c r="L98" s="146"/>
      <c r="M98" s="80" t="s">
        <v>3</v>
      </c>
      <c r="N98" s="81" t="s">
        <v>41</v>
      </c>
      <c r="O98" s="81" t="s">
        <v>117</v>
      </c>
      <c r="P98" s="81" t="s">
        <v>118</v>
      </c>
      <c r="Q98" s="81" t="s">
        <v>119</v>
      </c>
      <c r="R98" s="81" t="s">
        <v>120</v>
      </c>
      <c r="S98" s="81" t="s">
        <v>121</v>
      </c>
      <c r="T98" s="82" t="s">
        <v>122</v>
      </c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</row>
    <row r="99" s="2" customFormat="1" ht="22.8" customHeight="1">
      <c r="A99" s="38"/>
      <c r="B99" s="39"/>
      <c r="C99" s="87" t="s">
        <v>123</v>
      </c>
      <c r="D99" s="38"/>
      <c r="E99" s="38"/>
      <c r="F99" s="38"/>
      <c r="G99" s="38"/>
      <c r="H99" s="38"/>
      <c r="I99" s="38"/>
      <c r="J99" s="147">
        <f>BK99</f>
        <v>0</v>
      </c>
      <c r="K99" s="38"/>
      <c r="L99" s="39"/>
      <c r="M99" s="83"/>
      <c r="N99" s="68"/>
      <c r="O99" s="84"/>
      <c r="P99" s="148">
        <f>P100+P300+P459</f>
        <v>0</v>
      </c>
      <c r="Q99" s="84"/>
      <c r="R99" s="148">
        <f>R100+R300+R459</f>
        <v>69.085149069999986</v>
      </c>
      <c r="S99" s="84"/>
      <c r="T99" s="149">
        <f>T100+T300+T459</f>
        <v>61.100644000000003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70</v>
      </c>
      <c r="AU99" s="19" t="s">
        <v>90</v>
      </c>
      <c r="BK99" s="150">
        <f>BK100+BK300+BK459</f>
        <v>0</v>
      </c>
    </row>
    <row r="100" s="12" customFormat="1" ht="25.92" customHeight="1">
      <c r="A100" s="12"/>
      <c r="B100" s="151"/>
      <c r="C100" s="12"/>
      <c r="D100" s="152" t="s">
        <v>70</v>
      </c>
      <c r="E100" s="153" t="s">
        <v>124</v>
      </c>
      <c r="F100" s="153" t="s">
        <v>125</v>
      </c>
      <c r="G100" s="12"/>
      <c r="H100" s="12"/>
      <c r="I100" s="154"/>
      <c r="J100" s="155">
        <f>BK100</f>
        <v>0</v>
      </c>
      <c r="K100" s="12"/>
      <c r="L100" s="151"/>
      <c r="M100" s="156"/>
      <c r="N100" s="157"/>
      <c r="O100" s="157"/>
      <c r="P100" s="158">
        <f>P101+P131+P144+P219+P279+P297</f>
        <v>0</v>
      </c>
      <c r="Q100" s="157"/>
      <c r="R100" s="158">
        <f>R101+R131+R144+R219+R279+R297</f>
        <v>67.654865269999988</v>
      </c>
      <c r="S100" s="157"/>
      <c r="T100" s="159">
        <f>T101+T131+T144+T219+T279+T297</f>
        <v>59.915680000000002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52" t="s">
        <v>15</v>
      </c>
      <c r="AT100" s="160" t="s">
        <v>70</v>
      </c>
      <c r="AU100" s="160" t="s">
        <v>71</v>
      </c>
      <c r="AY100" s="152" t="s">
        <v>126</v>
      </c>
      <c r="BK100" s="161">
        <f>BK101+BK131+BK144+BK219+BK279+BK297</f>
        <v>0</v>
      </c>
    </row>
    <row r="101" s="12" customFormat="1" ht="22.8" customHeight="1">
      <c r="A101" s="12"/>
      <c r="B101" s="151"/>
      <c r="C101" s="12"/>
      <c r="D101" s="152" t="s">
        <v>70</v>
      </c>
      <c r="E101" s="162" t="s">
        <v>15</v>
      </c>
      <c r="F101" s="162" t="s">
        <v>127</v>
      </c>
      <c r="G101" s="12"/>
      <c r="H101" s="12"/>
      <c r="I101" s="154"/>
      <c r="J101" s="163">
        <f>BK101</f>
        <v>0</v>
      </c>
      <c r="K101" s="12"/>
      <c r="L101" s="151"/>
      <c r="M101" s="156"/>
      <c r="N101" s="157"/>
      <c r="O101" s="157"/>
      <c r="P101" s="158">
        <f>SUM(P102:P130)</f>
        <v>0</v>
      </c>
      <c r="Q101" s="157"/>
      <c r="R101" s="158">
        <f>SUM(R102:R130)</f>
        <v>0</v>
      </c>
      <c r="S101" s="157"/>
      <c r="T101" s="159">
        <f>SUM(T102:T130)</f>
        <v>11.27608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52" t="s">
        <v>15</v>
      </c>
      <c r="AT101" s="160" t="s">
        <v>70</v>
      </c>
      <c r="AU101" s="160" t="s">
        <v>15</v>
      </c>
      <c r="AY101" s="152" t="s">
        <v>126</v>
      </c>
      <c r="BK101" s="161">
        <f>SUM(BK102:BK130)</f>
        <v>0</v>
      </c>
    </row>
    <row r="102" s="2" customFormat="1" ht="76.35" customHeight="1">
      <c r="A102" s="38"/>
      <c r="B102" s="164"/>
      <c r="C102" s="165" t="s">
        <v>128</v>
      </c>
      <c r="D102" s="165" t="s">
        <v>129</v>
      </c>
      <c r="E102" s="166" t="s">
        <v>130</v>
      </c>
      <c r="F102" s="167" t="s">
        <v>131</v>
      </c>
      <c r="G102" s="168" t="s">
        <v>132</v>
      </c>
      <c r="H102" s="169">
        <v>17.100000000000001</v>
      </c>
      <c r="I102" s="170"/>
      <c r="J102" s="171">
        <f>ROUND(I102*H102,2)</f>
        <v>0</v>
      </c>
      <c r="K102" s="167" t="s">
        <v>133</v>
      </c>
      <c r="L102" s="39"/>
      <c r="M102" s="172" t="s">
        <v>3</v>
      </c>
      <c r="N102" s="173" t="s">
        <v>42</v>
      </c>
      <c r="O102" s="72"/>
      <c r="P102" s="174">
        <f>O102*H102</f>
        <v>0</v>
      </c>
      <c r="Q102" s="174">
        <v>0</v>
      </c>
      <c r="R102" s="174">
        <f>Q102*H102</f>
        <v>0</v>
      </c>
      <c r="S102" s="174">
        <v>0.255</v>
      </c>
      <c r="T102" s="175">
        <f>S102*H102</f>
        <v>4.3605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134</v>
      </c>
      <c r="AT102" s="176" t="s">
        <v>129</v>
      </c>
      <c r="AU102" s="176" t="s">
        <v>80</v>
      </c>
      <c r="AY102" s="19" t="s">
        <v>126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15</v>
      </c>
      <c r="BK102" s="177">
        <f>ROUND(I102*H102,2)</f>
        <v>0</v>
      </c>
      <c r="BL102" s="19" t="s">
        <v>134</v>
      </c>
      <c r="BM102" s="176" t="s">
        <v>80</v>
      </c>
    </row>
    <row r="103" s="2" customFormat="1">
      <c r="A103" s="38"/>
      <c r="B103" s="39"/>
      <c r="C103" s="38"/>
      <c r="D103" s="178" t="s">
        <v>135</v>
      </c>
      <c r="E103" s="38"/>
      <c r="F103" s="179" t="s">
        <v>136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135</v>
      </c>
      <c r="AU103" s="19" t="s">
        <v>80</v>
      </c>
    </row>
    <row r="104" s="13" customFormat="1">
      <c r="A104" s="13"/>
      <c r="B104" s="183"/>
      <c r="C104" s="13"/>
      <c r="D104" s="184" t="s">
        <v>137</v>
      </c>
      <c r="E104" s="185" t="s">
        <v>3</v>
      </c>
      <c r="F104" s="186" t="s">
        <v>138</v>
      </c>
      <c r="G104" s="13"/>
      <c r="H104" s="187">
        <v>17.100000000000001</v>
      </c>
      <c r="I104" s="188"/>
      <c r="J104" s="13"/>
      <c r="K104" s="13"/>
      <c r="L104" s="183"/>
      <c r="M104" s="189"/>
      <c r="N104" s="190"/>
      <c r="O104" s="190"/>
      <c r="P104" s="190"/>
      <c r="Q104" s="190"/>
      <c r="R104" s="190"/>
      <c r="S104" s="190"/>
      <c r="T104" s="19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85" t="s">
        <v>137</v>
      </c>
      <c r="AU104" s="185" t="s">
        <v>80</v>
      </c>
      <c r="AV104" s="13" t="s">
        <v>80</v>
      </c>
      <c r="AW104" s="13" t="s">
        <v>33</v>
      </c>
      <c r="AX104" s="13" t="s">
        <v>71</v>
      </c>
      <c r="AY104" s="185" t="s">
        <v>126</v>
      </c>
    </row>
    <row r="105" s="14" customFormat="1">
      <c r="A105" s="14"/>
      <c r="B105" s="192"/>
      <c r="C105" s="14"/>
      <c r="D105" s="184" t="s">
        <v>137</v>
      </c>
      <c r="E105" s="193" t="s">
        <v>3</v>
      </c>
      <c r="F105" s="194" t="s">
        <v>139</v>
      </c>
      <c r="G105" s="14"/>
      <c r="H105" s="195">
        <v>17.100000000000001</v>
      </c>
      <c r="I105" s="196"/>
      <c r="J105" s="14"/>
      <c r="K105" s="14"/>
      <c r="L105" s="192"/>
      <c r="M105" s="197"/>
      <c r="N105" s="198"/>
      <c r="O105" s="198"/>
      <c r="P105" s="198"/>
      <c r="Q105" s="198"/>
      <c r="R105" s="198"/>
      <c r="S105" s="198"/>
      <c r="T105" s="19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93" t="s">
        <v>137</v>
      </c>
      <c r="AU105" s="193" t="s">
        <v>80</v>
      </c>
      <c r="AV105" s="14" t="s">
        <v>134</v>
      </c>
      <c r="AW105" s="14" t="s">
        <v>33</v>
      </c>
      <c r="AX105" s="14" t="s">
        <v>15</v>
      </c>
      <c r="AY105" s="193" t="s">
        <v>126</v>
      </c>
    </row>
    <row r="106" s="2" customFormat="1" ht="66.75" customHeight="1">
      <c r="A106" s="38"/>
      <c r="B106" s="164"/>
      <c r="C106" s="165" t="s">
        <v>140</v>
      </c>
      <c r="D106" s="165" t="s">
        <v>129</v>
      </c>
      <c r="E106" s="166" t="s">
        <v>141</v>
      </c>
      <c r="F106" s="167" t="s">
        <v>142</v>
      </c>
      <c r="G106" s="168" t="s">
        <v>132</v>
      </c>
      <c r="H106" s="169">
        <v>29.428000000000001</v>
      </c>
      <c r="I106" s="170"/>
      <c r="J106" s="171">
        <f>ROUND(I106*H106,2)</f>
        <v>0</v>
      </c>
      <c r="K106" s="167" t="s">
        <v>133</v>
      </c>
      <c r="L106" s="39"/>
      <c r="M106" s="172" t="s">
        <v>3</v>
      </c>
      <c r="N106" s="173" t="s">
        <v>42</v>
      </c>
      <c r="O106" s="72"/>
      <c r="P106" s="174">
        <f>O106*H106</f>
        <v>0</v>
      </c>
      <c r="Q106" s="174">
        <v>0</v>
      </c>
      <c r="R106" s="174">
        <f>Q106*H106</f>
        <v>0</v>
      </c>
      <c r="S106" s="174">
        <v>0.23499999999999999</v>
      </c>
      <c r="T106" s="175">
        <f>S106*H106</f>
        <v>6.9155799999999994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6" t="s">
        <v>134</v>
      </c>
      <c r="AT106" s="176" t="s">
        <v>129</v>
      </c>
      <c r="AU106" s="176" t="s">
        <v>80</v>
      </c>
      <c r="AY106" s="19" t="s">
        <v>126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9" t="s">
        <v>15</v>
      </c>
      <c r="BK106" s="177">
        <f>ROUND(I106*H106,2)</f>
        <v>0</v>
      </c>
      <c r="BL106" s="19" t="s">
        <v>134</v>
      </c>
      <c r="BM106" s="176" t="s">
        <v>134</v>
      </c>
    </row>
    <row r="107" s="2" customFormat="1">
      <c r="A107" s="38"/>
      <c r="B107" s="39"/>
      <c r="C107" s="38"/>
      <c r="D107" s="178" t="s">
        <v>135</v>
      </c>
      <c r="E107" s="38"/>
      <c r="F107" s="179" t="s">
        <v>143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135</v>
      </c>
      <c r="AU107" s="19" t="s">
        <v>80</v>
      </c>
    </row>
    <row r="108" s="13" customFormat="1">
      <c r="A108" s="13"/>
      <c r="B108" s="183"/>
      <c r="C108" s="13"/>
      <c r="D108" s="184" t="s">
        <v>137</v>
      </c>
      <c r="E108" s="185" t="s">
        <v>3</v>
      </c>
      <c r="F108" s="186" t="s">
        <v>144</v>
      </c>
      <c r="G108" s="13"/>
      <c r="H108" s="187">
        <v>29.428000000000001</v>
      </c>
      <c r="I108" s="188"/>
      <c r="J108" s="13"/>
      <c r="K108" s="13"/>
      <c r="L108" s="183"/>
      <c r="M108" s="189"/>
      <c r="N108" s="190"/>
      <c r="O108" s="190"/>
      <c r="P108" s="190"/>
      <c r="Q108" s="190"/>
      <c r="R108" s="190"/>
      <c r="S108" s="190"/>
      <c r="T108" s="19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5" t="s">
        <v>137</v>
      </c>
      <c r="AU108" s="185" t="s">
        <v>80</v>
      </c>
      <c r="AV108" s="13" t="s">
        <v>80</v>
      </c>
      <c r="AW108" s="13" t="s">
        <v>33</v>
      </c>
      <c r="AX108" s="13" t="s">
        <v>71</v>
      </c>
      <c r="AY108" s="185" t="s">
        <v>126</v>
      </c>
    </row>
    <row r="109" s="14" customFormat="1">
      <c r="A109" s="14"/>
      <c r="B109" s="192"/>
      <c r="C109" s="14"/>
      <c r="D109" s="184" t="s">
        <v>137</v>
      </c>
      <c r="E109" s="193" t="s">
        <v>3</v>
      </c>
      <c r="F109" s="194" t="s">
        <v>139</v>
      </c>
      <c r="G109" s="14"/>
      <c r="H109" s="195">
        <v>29.428000000000001</v>
      </c>
      <c r="I109" s="196"/>
      <c r="J109" s="14"/>
      <c r="K109" s="14"/>
      <c r="L109" s="192"/>
      <c r="M109" s="197"/>
      <c r="N109" s="198"/>
      <c r="O109" s="198"/>
      <c r="P109" s="198"/>
      <c r="Q109" s="198"/>
      <c r="R109" s="198"/>
      <c r="S109" s="198"/>
      <c r="T109" s="19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3" t="s">
        <v>137</v>
      </c>
      <c r="AU109" s="193" t="s">
        <v>80</v>
      </c>
      <c r="AV109" s="14" t="s">
        <v>134</v>
      </c>
      <c r="AW109" s="14" t="s">
        <v>33</v>
      </c>
      <c r="AX109" s="14" t="s">
        <v>15</v>
      </c>
      <c r="AY109" s="193" t="s">
        <v>126</v>
      </c>
    </row>
    <row r="110" s="2" customFormat="1" ht="44.25" customHeight="1">
      <c r="A110" s="38"/>
      <c r="B110" s="164"/>
      <c r="C110" s="165" t="s">
        <v>145</v>
      </c>
      <c r="D110" s="165" t="s">
        <v>129</v>
      </c>
      <c r="E110" s="166" t="s">
        <v>146</v>
      </c>
      <c r="F110" s="167" t="s">
        <v>147</v>
      </c>
      <c r="G110" s="168" t="s">
        <v>148</v>
      </c>
      <c r="H110" s="169">
        <v>27.678000000000001</v>
      </c>
      <c r="I110" s="170"/>
      <c r="J110" s="171">
        <f>ROUND(I110*H110,2)</f>
        <v>0</v>
      </c>
      <c r="K110" s="167" t="s">
        <v>133</v>
      </c>
      <c r="L110" s="39"/>
      <c r="M110" s="172" t="s">
        <v>3</v>
      </c>
      <c r="N110" s="173" t="s">
        <v>42</v>
      </c>
      <c r="O110" s="72"/>
      <c r="P110" s="174">
        <f>O110*H110</f>
        <v>0</v>
      </c>
      <c r="Q110" s="174">
        <v>0</v>
      </c>
      <c r="R110" s="174">
        <f>Q110*H110</f>
        <v>0</v>
      </c>
      <c r="S110" s="174">
        <v>0</v>
      </c>
      <c r="T110" s="17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6" t="s">
        <v>134</v>
      </c>
      <c r="AT110" s="176" t="s">
        <v>129</v>
      </c>
      <c r="AU110" s="176" t="s">
        <v>80</v>
      </c>
      <c r="AY110" s="19" t="s">
        <v>126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9" t="s">
        <v>15</v>
      </c>
      <c r="BK110" s="177">
        <f>ROUND(I110*H110,2)</f>
        <v>0</v>
      </c>
      <c r="BL110" s="19" t="s">
        <v>134</v>
      </c>
      <c r="BM110" s="176" t="s">
        <v>149</v>
      </c>
    </row>
    <row r="111" s="2" customFormat="1">
      <c r="A111" s="38"/>
      <c r="B111" s="39"/>
      <c r="C111" s="38"/>
      <c r="D111" s="178" t="s">
        <v>135</v>
      </c>
      <c r="E111" s="38"/>
      <c r="F111" s="179" t="s">
        <v>150</v>
      </c>
      <c r="G111" s="38"/>
      <c r="H111" s="38"/>
      <c r="I111" s="180"/>
      <c r="J111" s="38"/>
      <c r="K111" s="38"/>
      <c r="L111" s="39"/>
      <c r="M111" s="181"/>
      <c r="N111" s="182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9" t="s">
        <v>135</v>
      </c>
      <c r="AU111" s="19" t="s">
        <v>80</v>
      </c>
    </row>
    <row r="112" s="15" customFormat="1">
      <c r="A112" s="15"/>
      <c r="B112" s="200"/>
      <c r="C112" s="15"/>
      <c r="D112" s="184" t="s">
        <v>137</v>
      </c>
      <c r="E112" s="201" t="s">
        <v>3</v>
      </c>
      <c r="F112" s="202" t="s">
        <v>151</v>
      </c>
      <c r="G112" s="15"/>
      <c r="H112" s="201" t="s">
        <v>3</v>
      </c>
      <c r="I112" s="203"/>
      <c r="J112" s="15"/>
      <c r="K112" s="15"/>
      <c r="L112" s="200"/>
      <c r="M112" s="204"/>
      <c r="N112" s="205"/>
      <c r="O112" s="205"/>
      <c r="P112" s="205"/>
      <c r="Q112" s="205"/>
      <c r="R112" s="205"/>
      <c r="S112" s="205"/>
      <c r="T112" s="20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01" t="s">
        <v>137</v>
      </c>
      <c r="AU112" s="201" t="s">
        <v>80</v>
      </c>
      <c r="AV112" s="15" t="s">
        <v>15</v>
      </c>
      <c r="AW112" s="15" t="s">
        <v>33</v>
      </c>
      <c r="AX112" s="15" t="s">
        <v>71</v>
      </c>
      <c r="AY112" s="201" t="s">
        <v>126</v>
      </c>
    </row>
    <row r="113" s="13" customFormat="1">
      <c r="A113" s="13"/>
      <c r="B113" s="183"/>
      <c r="C113" s="13"/>
      <c r="D113" s="184" t="s">
        <v>137</v>
      </c>
      <c r="E113" s="185" t="s">
        <v>3</v>
      </c>
      <c r="F113" s="186" t="s">
        <v>152</v>
      </c>
      <c r="G113" s="13"/>
      <c r="H113" s="187">
        <v>19.128</v>
      </c>
      <c r="I113" s="188"/>
      <c r="J113" s="13"/>
      <c r="K113" s="13"/>
      <c r="L113" s="183"/>
      <c r="M113" s="189"/>
      <c r="N113" s="190"/>
      <c r="O113" s="190"/>
      <c r="P113" s="190"/>
      <c r="Q113" s="190"/>
      <c r="R113" s="190"/>
      <c r="S113" s="190"/>
      <c r="T113" s="19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85" t="s">
        <v>137</v>
      </c>
      <c r="AU113" s="185" t="s">
        <v>80</v>
      </c>
      <c r="AV113" s="13" t="s">
        <v>80</v>
      </c>
      <c r="AW113" s="13" t="s">
        <v>33</v>
      </c>
      <c r="AX113" s="13" t="s">
        <v>71</v>
      </c>
      <c r="AY113" s="185" t="s">
        <v>126</v>
      </c>
    </row>
    <row r="114" s="13" customFormat="1">
      <c r="A114" s="13"/>
      <c r="B114" s="183"/>
      <c r="C114" s="13"/>
      <c r="D114" s="184" t="s">
        <v>137</v>
      </c>
      <c r="E114" s="185" t="s">
        <v>3</v>
      </c>
      <c r="F114" s="186" t="s">
        <v>153</v>
      </c>
      <c r="G114" s="13"/>
      <c r="H114" s="187">
        <v>8.5500000000000007</v>
      </c>
      <c r="I114" s="188"/>
      <c r="J114" s="13"/>
      <c r="K114" s="13"/>
      <c r="L114" s="183"/>
      <c r="M114" s="189"/>
      <c r="N114" s="190"/>
      <c r="O114" s="190"/>
      <c r="P114" s="190"/>
      <c r="Q114" s="190"/>
      <c r="R114" s="190"/>
      <c r="S114" s="190"/>
      <c r="T114" s="19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5" t="s">
        <v>137</v>
      </c>
      <c r="AU114" s="185" t="s">
        <v>80</v>
      </c>
      <c r="AV114" s="13" t="s">
        <v>80</v>
      </c>
      <c r="AW114" s="13" t="s">
        <v>33</v>
      </c>
      <c r="AX114" s="13" t="s">
        <v>71</v>
      </c>
      <c r="AY114" s="185" t="s">
        <v>126</v>
      </c>
    </row>
    <row r="115" s="14" customFormat="1">
      <c r="A115" s="14"/>
      <c r="B115" s="192"/>
      <c r="C115" s="14"/>
      <c r="D115" s="184" t="s">
        <v>137</v>
      </c>
      <c r="E115" s="193" t="s">
        <v>3</v>
      </c>
      <c r="F115" s="194" t="s">
        <v>139</v>
      </c>
      <c r="G115" s="14"/>
      <c r="H115" s="195">
        <v>27.678000000000001</v>
      </c>
      <c r="I115" s="196"/>
      <c r="J115" s="14"/>
      <c r="K115" s="14"/>
      <c r="L115" s="192"/>
      <c r="M115" s="197"/>
      <c r="N115" s="198"/>
      <c r="O115" s="198"/>
      <c r="P115" s="198"/>
      <c r="Q115" s="198"/>
      <c r="R115" s="198"/>
      <c r="S115" s="198"/>
      <c r="T115" s="19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93" t="s">
        <v>137</v>
      </c>
      <c r="AU115" s="193" t="s">
        <v>80</v>
      </c>
      <c r="AV115" s="14" t="s">
        <v>134</v>
      </c>
      <c r="AW115" s="14" t="s">
        <v>33</v>
      </c>
      <c r="AX115" s="14" t="s">
        <v>15</v>
      </c>
      <c r="AY115" s="193" t="s">
        <v>126</v>
      </c>
    </row>
    <row r="116" s="2" customFormat="1" ht="62.7" customHeight="1">
      <c r="A116" s="38"/>
      <c r="B116" s="164"/>
      <c r="C116" s="165" t="s">
        <v>154</v>
      </c>
      <c r="D116" s="165" t="s">
        <v>129</v>
      </c>
      <c r="E116" s="166" t="s">
        <v>155</v>
      </c>
      <c r="F116" s="167" t="s">
        <v>156</v>
      </c>
      <c r="G116" s="168" t="s">
        <v>148</v>
      </c>
      <c r="H116" s="169">
        <v>27.678000000000001</v>
      </c>
      <c r="I116" s="170"/>
      <c r="J116" s="171">
        <f>ROUND(I116*H116,2)</f>
        <v>0</v>
      </c>
      <c r="K116" s="167" t="s">
        <v>133</v>
      </c>
      <c r="L116" s="39"/>
      <c r="M116" s="172" t="s">
        <v>3</v>
      </c>
      <c r="N116" s="173" t="s">
        <v>42</v>
      </c>
      <c r="O116" s="72"/>
      <c r="P116" s="174">
        <f>O116*H116</f>
        <v>0</v>
      </c>
      <c r="Q116" s="174">
        <v>0</v>
      </c>
      <c r="R116" s="174">
        <f>Q116*H116</f>
        <v>0</v>
      </c>
      <c r="S116" s="174">
        <v>0</v>
      </c>
      <c r="T116" s="17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76" t="s">
        <v>134</v>
      </c>
      <c r="AT116" s="176" t="s">
        <v>129</v>
      </c>
      <c r="AU116" s="176" t="s">
        <v>80</v>
      </c>
      <c r="AY116" s="19" t="s">
        <v>126</v>
      </c>
      <c r="BE116" s="177">
        <f>IF(N116="základní",J116,0)</f>
        <v>0</v>
      </c>
      <c r="BF116" s="177">
        <f>IF(N116="snížená",J116,0)</f>
        <v>0</v>
      </c>
      <c r="BG116" s="177">
        <f>IF(N116="zákl. přenesená",J116,0)</f>
        <v>0</v>
      </c>
      <c r="BH116" s="177">
        <f>IF(N116="sníž. přenesená",J116,0)</f>
        <v>0</v>
      </c>
      <c r="BI116" s="177">
        <f>IF(N116="nulová",J116,0)</f>
        <v>0</v>
      </c>
      <c r="BJ116" s="19" t="s">
        <v>15</v>
      </c>
      <c r="BK116" s="177">
        <f>ROUND(I116*H116,2)</f>
        <v>0</v>
      </c>
      <c r="BL116" s="19" t="s">
        <v>134</v>
      </c>
      <c r="BM116" s="176" t="s">
        <v>157</v>
      </c>
    </row>
    <row r="117" s="2" customFormat="1">
      <c r="A117" s="38"/>
      <c r="B117" s="39"/>
      <c r="C117" s="38"/>
      <c r="D117" s="178" t="s">
        <v>135</v>
      </c>
      <c r="E117" s="38"/>
      <c r="F117" s="179" t="s">
        <v>158</v>
      </c>
      <c r="G117" s="38"/>
      <c r="H117" s="38"/>
      <c r="I117" s="180"/>
      <c r="J117" s="38"/>
      <c r="K117" s="38"/>
      <c r="L117" s="39"/>
      <c r="M117" s="181"/>
      <c r="N117" s="182"/>
      <c r="O117" s="72"/>
      <c r="P117" s="72"/>
      <c r="Q117" s="72"/>
      <c r="R117" s="72"/>
      <c r="S117" s="72"/>
      <c r="T117" s="73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9" t="s">
        <v>135</v>
      </c>
      <c r="AU117" s="19" t="s">
        <v>80</v>
      </c>
    </row>
    <row r="118" s="2" customFormat="1" ht="66.75" customHeight="1">
      <c r="A118" s="38"/>
      <c r="B118" s="164"/>
      <c r="C118" s="165" t="s">
        <v>159</v>
      </c>
      <c r="D118" s="165" t="s">
        <v>129</v>
      </c>
      <c r="E118" s="166" t="s">
        <v>160</v>
      </c>
      <c r="F118" s="167" t="s">
        <v>161</v>
      </c>
      <c r="G118" s="168" t="s">
        <v>148</v>
      </c>
      <c r="H118" s="169">
        <v>55.356000000000002</v>
      </c>
      <c r="I118" s="170"/>
      <c r="J118" s="171">
        <f>ROUND(I118*H118,2)</f>
        <v>0</v>
      </c>
      <c r="K118" s="167" t="s">
        <v>133</v>
      </c>
      <c r="L118" s="39"/>
      <c r="M118" s="172" t="s">
        <v>3</v>
      </c>
      <c r="N118" s="173" t="s">
        <v>42</v>
      </c>
      <c r="O118" s="72"/>
      <c r="P118" s="174">
        <f>O118*H118</f>
        <v>0</v>
      </c>
      <c r="Q118" s="174">
        <v>0</v>
      </c>
      <c r="R118" s="174">
        <f>Q118*H118</f>
        <v>0</v>
      </c>
      <c r="S118" s="174">
        <v>0</v>
      </c>
      <c r="T118" s="17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76" t="s">
        <v>134</v>
      </c>
      <c r="AT118" s="176" t="s">
        <v>129</v>
      </c>
      <c r="AU118" s="176" t="s">
        <v>80</v>
      </c>
      <c r="AY118" s="19" t="s">
        <v>126</v>
      </c>
      <c r="BE118" s="177">
        <f>IF(N118="základní",J118,0)</f>
        <v>0</v>
      </c>
      <c r="BF118" s="177">
        <f>IF(N118="snížená",J118,0)</f>
        <v>0</v>
      </c>
      <c r="BG118" s="177">
        <f>IF(N118="zákl. přenesená",J118,0)</f>
        <v>0</v>
      </c>
      <c r="BH118" s="177">
        <f>IF(N118="sníž. přenesená",J118,0)</f>
        <v>0</v>
      </c>
      <c r="BI118" s="177">
        <f>IF(N118="nulová",J118,0)</f>
        <v>0</v>
      </c>
      <c r="BJ118" s="19" t="s">
        <v>15</v>
      </c>
      <c r="BK118" s="177">
        <f>ROUND(I118*H118,2)</f>
        <v>0</v>
      </c>
      <c r="BL118" s="19" t="s">
        <v>134</v>
      </c>
      <c r="BM118" s="176" t="s">
        <v>162</v>
      </c>
    </row>
    <row r="119" s="2" customFormat="1">
      <c r="A119" s="38"/>
      <c r="B119" s="39"/>
      <c r="C119" s="38"/>
      <c r="D119" s="178" t="s">
        <v>135</v>
      </c>
      <c r="E119" s="38"/>
      <c r="F119" s="179" t="s">
        <v>163</v>
      </c>
      <c r="G119" s="38"/>
      <c r="H119" s="38"/>
      <c r="I119" s="180"/>
      <c r="J119" s="38"/>
      <c r="K119" s="38"/>
      <c r="L119" s="39"/>
      <c r="M119" s="181"/>
      <c r="N119" s="182"/>
      <c r="O119" s="72"/>
      <c r="P119" s="72"/>
      <c r="Q119" s="72"/>
      <c r="R119" s="72"/>
      <c r="S119" s="72"/>
      <c r="T119" s="73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135</v>
      </c>
      <c r="AU119" s="19" t="s">
        <v>80</v>
      </c>
    </row>
    <row r="120" s="2" customFormat="1" ht="37.8" customHeight="1">
      <c r="A120" s="38"/>
      <c r="B120" s="164"/>
      <c r="C120" s="165" t="s">
        <v>164</v>
      </c>
      <c r="D120" s="165" t="s">
        <v>129</v>
      </c>
      <c r="E120" s="166" t="s">
        <v>165</v>
      </c>
      <c r="F120" s="167" t="s">
        <v>166</v>
      </c>
      <c r="G120" s="168" t="s">
        <v>148</v>
      </c>
      <c r="H120" s="169">
        <v>27.678000000000001</v>
      </c>
      <c r="I120" s="170"/>
      <c r="J120" s="171">
        <f>ROUND(I120*H120,2)</f>
        <v>0</v>
      </c>
      <c r="K120" s="167" t="s">
        <v>133</v>
      </c>
      <c r="L120" s="39"/>
      <c r="M120" s="172" t="s">
        <v>3</v>
      </c>
      <c r="N120" s="173" t="s">
        <v>42</v>
      </c>
      <c r="O120" s="72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76" t="s">
        <v>134</v>
      </c>
      <c r="AT120" s="176" t="s">
        <v>129</v>
      </c>
      <c r="AU120" s="176" t="s">
        <v>80</v>
      </c>
      <c r="AY120" s="19" t="s">
        <v>126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9" t="s">
        <v>15</v>
      </c>
      <c r="BK120" s="177">
        <f>ROUND(I120*H120,2)</f>
        <v>0</v>
      </c>
      <c r="BL120" s="19" t="s">
        <v>134</v>
      </c>
      <c r="BM120" s="176" t="s">
        <v>167</v>
      </c>
    </row>
    <row r="121" s="2" customFormat="1">
      <c r="A121" s="38"/>
      <c r="B121" s="39"/>
      <c r="C121" s="38"/>
      <c r="D121" s="178" t="s">
        <v>135</v>
      </c>
      <c r="E121" s="38"/>
      <c r="F121" s="179" t="s">
        <v>168</v>
      </c>
      <c r="G121" s="38"/>
      <c r="H121" s="38"/>
      <c r="I121" s="180"/>
      <c r="J121" s="38"/>
      <c r="K121" s="38"/>
      <c r="L121" s="39"/>
      <c r="M121" s="181"/>
      <c r="N121" s="182"/>
      <c r="O121" s="72"/>
      <c r="P121" s="72"/>
      <c r="Q121" s="72"/>
      <c r="R121" s="72"/>
      <c r="S121" s="72"/>
      <c r="T121" s="73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135</v>
      </c>
      <c r="AU121" s="19" t="s">
        <v>80</v>
      </c>
    </row>
    <row r="122" s="2" customFormat="1" ht="44.25" customHeight="1">
      <c r="A122" s="38"/>
      <c r="B122" s="164"/>
      <c r="C122" s="165" t="s">
        <v>169</v>
      </c>
      <c r="D122" s="165" t="s">
        <v>129</v>
      </c>
      <c r="E122" s="166" t="s">
        <v>170</v>
      </c>
      <c r="F122" s="167" t="s">
        <v>171</v>
      </c>
      <c r="G122" s="168" t="s">
        <v>172</v>
      </c>
      <c r="H122" s="169">
        <v>41.517000000000003</v>
      </c>
      <c r="I122" s="170"/>
      <c r="J122" s="171">
        <f>ROUND(I122*H122,2)</f>
        <v>0</v>
      </c>
      <c r="K122" s="167" t="s">
        <v>133</v>
      </c>
      <c r="L122" s="39"/>
      <c r="M122" s="172" t="s">
        <v>3</v>
      </c>
      <c r="N122" s="173" t="s">
        <v>42</v>
      </c>
      <c r="O122" s="72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76" t="s">
        <v>134</v>
      </c>
      <c r="AT122" s="176" t="s">
        <v>129</v>
      </c>
      <c r="AU122" s="176" t="s">
        <v>80</v>
      </c>
      <c r="AY122" s="19" t="s">
        <v>126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9" t="s">
        <v>15</v>
      </c>
      <c r="BK122" s="177">
        <f>ROUND(I122*H122,2)</f>
        <v>0</v>
      </c>
      <c r="BL122" s="19" t="s">
        <v>134</v>
      </c>
      <c r="BM122" s="176" t="s">
        <v>173</v>
      </c>
    </row>
    <row r="123" s="2" customFormat="1">
      <c r="A123" s="38"/>
      <c r="B123" s="39"/>
      <c r="C123" s="38"/>
      <c r="D123" s="178" t="s">
        <v>135</v>
      </c>
      <c r="E123" s="38"/>
      <c r="F123" s="179" t="s">
        <v>174</v>
      </c>
      <c r="G123" s="38"/>
      <c r="H123" s="38"/>
      <c r="I123" s="180"/>
      <c r="J123" s="38"/>
      <c r="K123" s="38"/>
      <c r="L123" s="39"/>
      <c r="M123" s="181"/>
      <c r="N123" s="182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135</v>
      </c>
      <c r="AU123" s="19" t="s">
        <v>80</v>
      </c>
    </row>
    <row r="124" s="13" customFormat="1">
      <c r="A124" s="13"/>
      <c r="B124" s="183"/>
      <c r="C124" s="13"/>
      <c r="D124" s="184" t="s">
        <v>137</v>
      </c>
      <c r="E124" s="185" t="s">
        <v>3</v>
      </c>
      <c r="F124" s="186" t="s">
        <v>175</v>
      </c>
      <c r="G124" s="13"/>
      <c r="H124" s="187">
        <v>41.517000000000003</v>
      </c>
      <c r="I124" s="188"/>
      <c r="J124" s="13"/>
      <c r="K124" s="13"/>
      <c r="L124" s="183"/>
      <c r="M124" s="189"/>
      <c r="N124" s="190"/>
      <c r="O124" s="190"/>
      <c r="P124" s="190"/>
      <c r="Q124" s="190"/>
      <c r="R124" s="190"/>
      <c r="S124" s="190"/>
      <c r="T124" s="19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5" t="s">
        <v>137</v>
      </c>
      <c r="AU124" s="185" t="s">
        <v>80</v>
      </c>
      <c r="AV124" s="13" t="s">
        <v>80</v>
      </c>
      <c r="AW124" s="13" t="s">
        <v>33</v>
      </c>
      <c r="AX124" s="13" t="s">
        <v>71</v>
      </c>
      <c r="AY124" s="185" t="s">
        <v>126</v>
      </c>
    </row>
    <row r="125" s="14" customFormat="1">
      <c r="A125" s="14"/>
      <c r="B125" s="192"/>
      <c r="C125" s="14"/>
      <c r="D125" s="184" t="s">
        <v>137</v>
      </c>
      <c r="E125" s="193" t="s">
        <v>3</v>
      </c>
      <c r="F125" s="194" t="s">
        <v>139</v>
      </c>
      <c r="G125" s="14"/>
      <c r="H125" s="195">
        <v>41.517000000000003</v>
      </c>
      <c r="I125" s="196"/>
      <c r="J125" s="14"/>
      <c r="K125" s="14"/>
      <c r="L125" s="192"/>
      <c r="M125" s="197"/>
      <c r="N125" s="198"/>
      <c r="O125" s="198"/>
      <c r="P125" s="198"/>
      <c r="Q125" s="198"/>
      <c r="R125" s="198"/>
      <c r="S125" s="198"/>
      <c r="T125" s="19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3" t="s">
        <v>137</v>
      </c>
      <c r="AU125" s="193" t="s">
        <v>80</v>
      </c>
      <c r="AV125" s="14" t="s">
        <v>134</v>
      </c>
      <c r="AW125" s="14" t="s">
        <v>33</v>
      </c>
      <c r="AX125" s="14" t="s">
        <v>15</v>
      </c>
      <c r="AY125" s="193" t="s">
        <v>126</v>
      </c>
    </row>
    <row r="126" s="2" customFormat="1" ht="44.25" customHeight="1">
      <c r="A126" s="38"/>
      <c r="B126" s="164"/>
      <c r="C126" s="165" t="s">
        <v>176</v>
      </c>
      <c r="D126" s="165" t="s">
        <v>129</v>
      </c>
      <c r="E126" s="166" t="s">
        <v>177</v>
      </c>
      <c r="F126" s="167" t="s">
        <v>178</v>
      </c>
      <c r="G126" s="168" t="s">
        <v>148</v>
      </c>
      <c r="H126" s="169">
        <v>9.9220000000000006</v>
      </c>
      <c r="I126" s="170"/>
      <c r="J126" s="171">
        <f>ROUND(I126*H126,2)</f>
        <v>0</v>
      </c>
      <c r="K126" s="167" t="s">
        <v>133</v>
      </c>
      <c r="L126" s="39"/>
      <c r="M126" s="172" t="s">
        <v>3</v>
      </c>
      <c r="N126" s="173" t="s">
        <v>42</v>
      </c>
      <c r="O126" s="72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76" t="s">
        <v>134</v>
      </c>
      <c r="AT126" s="176" t="s">
        <v>129</v>
      </c>
      <c r="AU126" s="176" t="s">
        <v>80</v>
      </c>
      <c r="AY126" s="19" t="s">
        <v>126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9" t="s">
        <v>15</v>
      </c>
      <c r="BK126" s="177">
        <f>ROUND(I126*H126,2)</f>
        <v>0</v>
      </c>
      <c r="BL126" s="19" t="s">
        <v>134</v>
      </c>
      <c r="BM126" s="176" t="s">
        <v>179</v>
      </c>
    </row>
    <row r="127" s="2" customFormat="1">
      <c r="A127" s="38"/>
      <c r="B127" s="39"/>
      <c r="C127" s="38"/>
      <c r="D127" s="178" t="s">
        <v>135</v>
      </c>
      <c r="E127" s="38"/>
      <c r="F127" s="179" t="s">
        <v>180</v>
      </c>
      <c r="G127" s="38"/>
      <c r="H127" s="38"/>
      <c r="I127" s="180"/>
      <c r="J127" s="38"/>
      <c r="K127" s="38"/>
      <c r="L127" s="39"/>
      <c r="M127" s="181"/>
      <c r="N127" s="182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135</v>
      </c>
      <c r="AU127" s="19" t="s">
        <v>80</v>
      </c>
    </row>
    <row r="128" s="13" customFormat="1">
      <c r="A128" s="13"/>
      <c r="B128" s="183"/>
      <c r="C128" s="13"/>
      <c r="D128" s="184" t="s">
        <v>137</v>
      </c>
      <c r="E128" s="185" t="s">
        <v>3</v>
      </c>
      <c r="F128" s="186" t="s">
        <v>181</v>
      </c>
      <c r="G128" s="13"/>
      <c r="H128" s="187">
        <v>7.3570000000000002</v>
      </c>
      <c r="I128" s="188"/>
      <c r="J128" s="13"/>
      <c r="K128" s="13"/>
      <c r="L128" s="183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5" t="s">
        <v>137</v>
      </c>
      <c r="AU128" s="185" t="s">
        <v>80</v>
      </c>
      <c r="AV128" s="13" t="s">
        <v>80</v>
      </c>
      <c r="AW128" s="13" t="s">
        <v>33</v>
      </c>
      <c r="AX128" s="13" t="s">
        <v>71</v>
      </c>
      <c r="AY128" s="185" t="s">
        <v>126</v>
      </c>
    </row>
    <row r="129" s="13" customFormat="1">
      <c r="A129" s="13"/>
      <c r="B129" s="183"/>
      <c r="C129" s="13"/>
      <c r="D129" s="184" t="s">
        <v>137</v>
      </c>
      <c r="E129" s="185" t="s">
        <v>3</v>
      </c>
      <c r="F129" s="186" t="s">
        <v>182</v>
      </c>
      <c r="G129" s="13"/>
      <c r="H129" s="187">
        <v>2.5649999999999999</v>
      </c>
      <c r="I129" s="188"/>
      <c r="J129" s="13"/>
      <c r="K129" s="13"/>
      <c r="L129" s="183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5" t="s">
        <v>137</v>
      </c>
      <c r="AU129" s="185" t="s">
        <v>80</v>
      </c>
      <c r="AV129" s="13" t="s">
        <v>80</v>
      </c>
      <c r="AW129" s="13" t="s">
        <v>33</v>
      </c>
      <c r="AX129" s="13" t="s">
        <v>71</v>
      </c>
      <c r="AY129" s="185" t="s">
        <v>126</v>
      </c>
    </row>
    <row r="130" s="14" customFormat="1">
      <c r="A130" s="14"/>
      <c r="B130" s="192"/>
      <c r="C130" s="14"/>
      <c r="D130" s="184" t="s">
        <v>137</v>
      </c>
      <c r="E130" s="193" t="s">
        <v>3</v>
      </c>
      <c r="F130" s="194" t="s">
        <v>139</v>
      </c>
      <c r="G130" s="14"/>
      <c r="H130" s="195">
        <v>9.9220000000000006</v>
      </c>
      <c r="I130" s="196"/>
      <c r="J130" s="14"/>
      <c r="K130" s="14"/>
      <c r="L130" s="192"/>
      <c r="M130" s="197"/>
      <c r="N130" s="198"/>
      <c r="O130" s="198"/>
      <c r="P130" s="198"/>
      <c r="Q130" s="198"/>
      <c r="R130" s="198"/>
      <c r="S130" s="198"/>
      <c r="T130" s="19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3" t="s">
        <v>137</v>
      </c>
      <c r="AU130" s="193" t="s">
        <v>80</v>
      </c>
      <c r="AV130" s="14" t="s">
        <v>134</v>
      </c>
      <c r="AW130" s="14" t="s">
        <v>33</v>
      </c>
      <c r="AX130" s="14" t="s">
        <v>15</v>
      </c>
      <c r="AY130" s="193" t="s">
        <v>126</v>
      </c>
    </row>
    <row r="131" s="12" customFormat="1" ht="22.8" customHeight="1">
      <c r="A131" s="12"/>
      <c r="B131" s="151"/>
      <c r="C131" s="12"/>
      <c r="D131" s="152" t="s">
        <v>70</v>
      </c>
      <c r="E131" s="162" t="s">
        <v>183</v>
      </c>
      <c r="F131" s="162" t="s">
        <v>184</v>
      </c>
      <c r="G131" s="12"/>
      <c r="H131" s="12"/>
      <c r="I131" s="154"/>
      <c r="J131" s="163">
        <f>BK131</f>
        <v>0</v>
      </c>
      <c r="K131" s="12"/>
      <c r="L131" s="151"/>
      <c r="M131" s="156"/>
      <c r="N131" s="157"/>
      <c r="O131" s="157"/>
      <c r="P131" s="158">
        <f>SUM(P132:P143)</f>
        <v>0</v>
      </c>
      <c r="Q131" s="157"/>
      <c r="R131" s="158">
        <f>SUM(R132:R143)</f>
        <v>21.989893600000002</v>
      </c>
      <c r="S131" s="157"/>
      <c r="T131" s="159">
        <f>SUM(T132:T143)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2" t="s">
        <v>15</v>
      </c>
      <c r="AT131" s="160" t="s">
        <v>70</v>
      </c>
      <c r="AU131" s="160" t="s">
        <v>15</v>
      </c>
      <c r="AY131" s="152" t="s">
        <v>126</v>
      </c>
      <c r="BK131" s="161">
        <f>SUM(BK132:BK143)</f>
        <v>0</v>
      </c>
    </row>
    <row r="132" s="2" customFormat="1" ht="33" customHeight="1">
      <c r="A132" s="38"/>
      <c r="B132" s="164"/>
      <c r="C132" s="165" t="s">
        <v>185</v>
      </c>
      <c r="D132" s="165" t="s">
        <v>129</v>
      </c>
      <c r="E132" s="166" t="s">
        <v>186</v>
      </c>
      <c r="F132" s="167" t="s">
        <v>187</v>
      </c>
      <c r="G132" s="168" t="s">
        <v>132</v>
      </c>
      <c r="H132" s="169">
        <v>17.100000000000001</v>
      </c>
      <c r="I132" s="170"/>
      <c r="J132" s="171">
        <f>ROUND(I132*H132,2)</f>
        <v>0</v>
      </c>
      <c r="K132" s="167" t="s">
        <v>133</v>
      </c>
      <c r="L132" s="39"/>
      <c r="M132" s="172" t="s">
        <v>3</v>
      </c>
      <c r="N132" s="173" t="s">
        <v>42</v>
      </c>
      <c r="O132" s="72"/>
      <c r="P132" s="174">
        <f>O132*H132</f>
        <v>0</v>
      </c>
      <c r="Q132" s="174">
        <v>0.23000000000000001</v>
      </c>
      <c r="R132" s="174">
        <f>Q132*H132</f>
        <v>3.9330000000000007</v>
      </c>
      <c r="S132" s="174">
        <v>0</v>
      </c>
      <c r="T132" s="17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76" t="s">
        <v>134</v>
      </c>
      <c r="AT132" s="176" t="s">
        <v>129</v>
      </c>
      <c r="AU132" s="176" t="s">
        <v>80</v>
      </c>
      <c r="AY132" s="19" t="s">
        <v>126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9" t="s">
        <v>15</v>
      </c>
      <c r="BK132" s="177">
        <f>ROUND(I132*H132,2)</f>
        <v>0</v>
      </c>
      <c r="BL132" s="19" t="s">
        <v>134</v>
      </c>
      <c r="BM132" s="176" t="s">
        <v>188</v>
      </c>
    </row>
    <row r="133" s="2" customFormat="1">
      <c r="A133" s="38"/>
      <c r="B133" s="39"/>
      <c r="C133" s="38"/>
      <c r="D133" s="178" t="s">
        <v>135</v>
      </c>
      <c r="E133" s="38"/>
      <c r="F133" s="179" t="s">
        <v>189</v>
      </c>
      <c r="G133" s="38"/>
      <c r="H133" s="38"/>
      <c r="I133" s="180"/>
      <c r="J133" s="38"/>
      <c r="K133" s="38"/>
      <c r="L133" s="39"/>
      <c r="M133" s="181"/>
      <c r="N133" s="182"/>
      <c r="O133" s="72"/>
      <c r="P133" s="72"/>
      <c r="Q133" s="72"/>
      <c r="R133" s="72"/>
      <c r="S133" s="72"/>
      <c r="T133" s="7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135</v>
      </c>
      <c r="AU133" s="19" t="s">
        <v>80</v>
      </c>
    </row>
    <row r="134" s="13" customFormat="1">
      <c r="A134" s="13"/>
      <c r="B134" s="183"/>
      <c r="C134" s="13"/>
      <c r="D134" s="184" t="s">
        <v>137</v>
      </c>
      <c r="E134" s="185" t="s">
        <v>3</v>
      </c>
      <c r="F134" s="186" t="s">
        <v>138</v>
      </c>
      <c r="G134" s="13"/>
      <c r="H134" s="187">
        <v>17.100000000000001</v>
      </c>
      <c r="I134" s="188"/>
      <c r="J134" s="13"/>
      <c r="K134" s="13"/>
      <c r="L134" s="183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5" t="s">
        <v>137</v>
      </c>
      <c r="AU134" s="185" t="s">
        <v>80</v>
      </c>
      <c r="AV134" s="13" t="s">
        <v>80</v>
      </c>
      <c r="AW134" s="13" t="s">
        <v>33</v>
      </c>
      <c r="AX134" s="13" t="s">
        <v>71</v>
      </c>
      <c r="AY134" s="185" t="s">
        <v>126</v>
      </c>
    </row>
    <row r="135" s="14" customFormat="1">
      <c r="A135" s="14"/>
      <c r="B135" s="192"/>
      <c r="C135" s="14"/>
      <c r="D135" s="184" t="s">
        <v>137</v>
      </c>
      <c r="E135" s="193" t="s">
        <v>3</v>
      </c>
      <c r="F135" s="194" t="s">
        <v>139</v>
      </c>
      <c r="G135" s="14"/>
      <c r="H135" s="195">
        <v>17.100000000000001</v>
      </c>
      <c r="I135" s="196"/>
      <c r="J135" s="14"/>
      <c r="K135" s="14"/>
      <c r="L135" s="192"/>
      <c r="M135" s="197"/>
      <c r="N135" s="198"/>
      <c r="O135" s="198"/>
      <c r="P135" s="198"/>
      <c r="Q135" s="198"/>
      <c r="R135" s="198"/>
      <c r="S135" s="198"/>
      <c r="T135" s="19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3" t="s">
        <v>137</v>
      </c>
      <c r="AU135" s="193" t="s">
        <v>80</v>
      </c>
      <c r="AV135" s="14" t="s">
        <v>134</v>
      </c>
      <c r="AW135" s="14" t="s">
        <v>33</v>
      </c>
      <c r="AX135" s="14" t="s">
        <v>15</v>
      </c>
      <c r="AY135" s="193" t="s">
        <v>126</v>
      </c>
    </row>
    <row r="136" s="2" customFormat="1" ht="33" customHeight="1">
      <c r="A136" s="38"/>
      <c r="B136" s="164"/>
      <c r="C136" s="165" t="s">
        <v>190</v>
      </c>
      <c r="D136" s="165" t="s">
        <v>129</v>
      </c>
      <c r="E136" s="166" t="s">
        <v>191</v>
      </c>
      <c r="F136" s="167" t="s">
        <v>192</v>
      </c>
      <c r="G136" s="168" t="s">
        <v>132</v>
      </c>
      <c r="H136" s="169">
        <v>29.428000000000001</v>
      </c>
      <c r="I136" s="170"/>
      <c r="J136" s="171">
        <f>ROUND(I136*H136,2)</f>
        <v>0</v>
      </c>
      <c r="K136" s="167" t="s">
        <v>133</v>
      </c>
      <c r="L136" s="39"/>
      <c r="M136" s="172" t="s">
        <v>3</v>
      </c>
      <c r="N136" s="173" t="s">
        <v>42</v>
      </c>
      <c r="O136" s="72"/>
      <c r="P136" s="174">
        <f>O136*H136</f>
        <v>0</v>
      </c>
      <c r="Q136" s="174">
        <v>0.34499999999999997</v>
      </c>
      <c r="R136" s="174">
        <f>Q136*H136</f>
        <v>10.152659999999999</v>
      </c>
      <c r="S136" s="174">
        <v>0</v>
      </c>
      <c r="T136" s="17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76" t="s">
        <v>134</v>
      </c>
      <c r="AT136" s="176" t="s">
        <v>129</v>
      </c>
      <c r="AU136" s="176" t="s">
        <v>80</v>
      </c>
      <c r="AY136" s="19" t="s">
        <v>126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9" t="s">
        <v>15</v>
      </c>
      <c r="BK136" s="177">
        <f>ROUND(I136*H136,2)</f>
        <v>0</v>
      </c>
      <c r="BL136" s="19" t="s">
        <v>134</v>
      </c>
      <c r="BM136" s="176" t="s">
        <v>193</v>
      </c>
    </row>
    <row r="137" s="2" customFormat="1">
      <c r="A137" s="38"/>
      <c r="B137" s="39"/>
      <c r="C137" s="38"/>
      <c r="D137" s="178" t="s">
        <v>135</v>
      </c>
      <c r="E137" s="38"/>
      <c r="F137" s="179" t="s">
        <v>194</v>
      </c>
      <c r="G137" s="38"/>
      <c r="H137" s="38"/>
      <c r="I137" s="180"/>
      <c r="J137" s="38"/>
      <c r="K137" s="38"/>
      <c r="L137" s="39"/>
      <c r="M137" s="181"/>
      <c r="N137" s="182"/>
      <c r="O137" s="72"/>
      <c r="P137" s="72"/>
      <c r="Q137" s="72"/>
      <c r="R137" s="72"/>
      <c r="S137" s="72"/>
      <c r="T137" s="7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135</v>
      </c>
      <c r="AU137" s="19" t="s">
        <v>80</v>
      </c>
    </row>
    <row r="138" s="13" customFormat="1">
      <c r="A138" s="13"/>
      <c r="B138" s="183"/>
      <c r="C138" s="13"/>
      <c r="D138" s="184" t="s">
        <v>137</v>
      </c>
      <c r="E138" s="185" t="s">
        <v>3</v>
      </c>
      <c r="F138" s="186" t="s">
        <v>144</v>
      </c>
      <c r="G138" s="13"/>
      <c r="H138" s="187">
        <v>29.428000000000001</v>
      </c>
      <c r="I138" s="188"/>
      <c r="J138" s="13"/>
      <c r="K138" s="13"/>
      <c r="L138" s="183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5" t="s">
        <v>137</v>
      </c>
      <c r="AU138" s="185" t="s">
        <v>80</v>
      </c>
      <c r="AV138" s="13" t="s">
        <v>80</v>
      </c>
      <c r="AW138" s="13" t="s">
        <v>33</v>
      </c>
      <c r="AX138" s="13" t="s">
        <v>71</v>
      </c>
      <c r="AY138" s="185" t="s">
        <v>126</v>
      </c>
    </row>
    <row r="139" s="14" customFormat="1">
      <c r="A139" s="14"/>
      <c r="B139" s="192"/>
      <c r="C139" s="14"/>
      <c r="D139" s="184" t="s">
        <v>137</v>
      </c>
      <c r="E139" s="193" t="s">
        <v>3</v>
      </c>
      <c r="F139" s="194" t="s">
        <v>139</v>
      </c>
      <c r="G139" s="14"/>
      <c r="H139" s="195">
        <v>29.428000000000001</v>
      </c>
      <c r="I139" s="196"/>
      <c r="J139" s="14"/>
      <c r="K139" s="14"/>
      <c r="L139" s="192"/>
      <c r="M139" s="197"/>
      <c r="N139" s="198"/>
      <c r="O139" s="198"/>
      <c r="P139" s="198"/>
      <c r="Q139" s="198"/>
      <c r="R139" s="198"/>
      <c r="S139" s="198"/>
      <c r="T139" s="19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3" t="s">
        <v>137</v>
      </c>
      <c r="AU139" s="193" t="s">
        <v>80</v>
      </c>
      <c r="AV139" s="14" t="s">
        <v>134</v>
      </c>
      <c r="AW139" s="14" t="s">
        <v>33</v>
      </c>
      <c r="AX139" s="14" t="s">
        <v>15</v>
      </c>
      <c r="AY139" s="193" t="s">
        <v>126</v>
      </c>
    </row>
    <row r="140" s="2" customFormat="1" ht="55.5" customHeight="1">
      <c r="A140" s="38"/>
      <c r="B140" s="164"/>
      <c r="C140" s="165" t="s">
        <v>195</v>
      </c>
      <c r="D140" s="165" t="s">
        <v>129</v>
      </c>
      <c r="E140" s="166" t="s">
        <v>196</v>
      </c>
      <c r="F140" s="167" t="s">
        <v>197</v>
      </c>
      <c r="G140" s="168" t="s">
        <v>132</v>
      </c>
      <c r="H140" s="169">
        <v>29.428000000000001</v>
      </c>
      <c r="I140" s="170"/>
      <c r="J140" s="171">
        <f>ROUND(I140*H140,2)</f>
        <v>0</v>
      </c>
      <c r="K140" s="167" t="s">
        <v>133</v>
      </c>
      <c r="L140" s="39"/>
      <c r="M140" s="172" t="s">
        <v>3</v>
      </c>
      <c r="N140" s="173" t="s">
        <v>42</v>
      </c>
      <c r="O140" s="72"/>
      <c r="P140" s="174">
        <f>O140*H140</f>
        <v>0</v>
      </c>
      <c r="Q140" s="174">
        <v>0.1837</v>
      </c>
      <c r="R140" s="174">
        <f>Q140*H140</f>
        <v>5.4059236000000004</v>
      </c>
      <c r="S140" s="174">
        <v>0</v>
      </c>
      <c r="T140" s="17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76" t="s">
        <v>134</v>
      </c>
      <c r="AT140" s="176" t="s">
        <v>129</v>
      </c>
      <c r="AU140" s="176" t="s">
        <v>80</v>
      </c>
      <c r="AY140" s="19" t="s">
        <v>126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9" t="s">
        <v>15</v>
      </c>
      <c r="BK140" s="177">
        <f>ROUND(I140*H140,2)</f>
        <v>0</v>
      </c>
      <c r="BL140" s="19" t="s">
        <v>134</v>
      </c>
      <c r="BM140" s="176" t="s">
        <v>198</v>
      </c>
    </row>
    <row r="141" s="2" customFormat="1">
      <c r="A141" s="38"/>
      <c r="B141" s="39"/>
      <c r="C141" s="38"/>
      <c r="D141" s="178" t="s">
        <v>135</v>
      </c>
      <c r="E141" s="38"/>
      <c r="F141" s="179" t="s">
        <v>199</v>
      </c>
      <c r="G141" s="38"/>
      <c r="H141" s="38"/>
      <c r="I141" s="180"/>
      <c r="J141" s="38"/>
      <c r="K141" s="38"/>
      <c r="L141" s="39"/>
      <c r="M141" s="181"/>
      <c r="N141" s="182"/>
      <c r="O141" s="72"/>
      <c r="P141" s="72"/>
      <c r="Q141" s="72"/>
      <c r="R141" s="72"/>
      <c r="S141" s="72"/>
      <c r="T141" s="7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135</v>
      </c>
      <c r="AU141" s="19" t="s">
        <v>80</v>
      </c>
    </row>
    <row r="142" s="2" customFormat="1" ht="66.75" customHeight="1">
      <c r="A142" s="38"/>
      <c r="B142" s="164"/>
      <c r="C142" s="165" t="s">
        <v>200</v>
      </c>
      <c r="D142" s="165" t="s">
        <v>129</v>
      </c>
      <c r="E142" s="166" t="s">
        <v>201</v>
      </c>
      <c r="F142" s="167" t="s">
        <v>202</v>
      </c>
      <c r="G142" s="168" t="s">
        <v>132</v>
      </c>
      <c r="H142" s="169">
        <v>17.100000000000001</v>
      </c>
      <c r="I142" s="170"/>
      <c r="J142" s="171">
        <f>ROUND(I142*H142,2)</f>
        <v>0</v>
      </c>
      <c r="K142" s="167" t="s">
        <v>133</v>
      </c>
      <c r="L142" s="39"/>
      <c r="M142" s="172" t="s">
        <v>3</v>
      </c>
      <c r="N142" s="173" t="s">
        <v>42</v>
      </c>
      <c r="O142" s="72"/>
      <c r="P142" s="174">
        <f>O142*H142</f>
        <v>0</v>
      </c>
      <c r="Q142" s="174">
        <v>0.14610000000000001</v>
      </c>
      <c r="R142" s="174">
        <f>Q142*H142</f>
        <v>2.4983100000000005</v>
      </c>
      <c r="S142" s="174">
        <v>0</v>
      </c>
      <c r="T142" s="17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76" t="s">
        <v>134</v>
      </c>
      <c r="AT142" s="176" t="s">
        <v>129</v>
      </c>
      <c r="AU142" s="176" t="s">
        <v>80</v>
      </c>
      <c r="AY142" s="19" t="s">
        <v>126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9" t="s">
        <v>15</v>
      </c>
      <c r="BK142" s="177">
        <f>ROUND(I142*H142,2)</f>
        <v>0</v>
      </c>
      <c r="BL142" s="19" t="s">
        <v>134</v>
      </c>
      <c r="BM142" s="176" t="s">
        <v>203</v>
      </c>
    </row>
    <row r="143" s="2" customFormat="1">
      <c r="A143" s="38"/>
      <c r="B143" s="39"/>
      <c r="C143" s="38"/>
      <c r="D143" s="178" t="s">
        <v>135</v>
      </c>
      <c r="E143" s="38"/>
      <c r="F143" s="179" t="s">
        <v>204</v>
      </c>
      <c r="G143" s="38"/>
      <c r="H143" s="38"/>
      <c r="I143" s="180"/>
      <c r="J143" s="38"/>
      <c r="K143" s="38"/>
      <c r="L143" s="39"/>
      <c r="M143" s="181"/>
      <c r="N143" s="182"/>
      <c r="O143" s="72"/>
      <c r="P143" s="72"/>
      <c r="Q143" s="72"/>
      <c r="R143" s="72"/>
      <c r="S143" s="72"/>
      <c r="T143" s="7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135</v>
      </c>
      <c r="AU143" s="19" t="s">
        <v>80</v>
      </c>
    </row>
    <row r="144" s="12" customFormat="1" ht="22.8" customHeight="1">
      <c r="A144" s="12"/>
      <c r="B144" s="151"/>
      <c r="C144" s="12"/>
      <c r="D144" s="152" t="s">
        <v>70</v>
      </c>
      <c r="E144" s="162" t="s">
        <v>149</v>
      </c>
      <c r="F144" s="162" t="s">
        <v>205</v>
      </c>
      <c r="G144" s="12"/>
      <c r="H144" s="12"/>
      <c r="I144" s="154"/>
      <c r="J144" s="163">
        <f>BK144</f>
        <v>0</v>
      </c>
      <c r="K144" s="12"/>
      <c r="L144" s="151"/>
      <c r="M144" s="156"/>
      <c r="N144" s="157"/>
      <c r="O144" s="157"/>
      <c r="P144" s="158">
        <f>SUM(P145:P218)</f>
        <v>0</v>
      </c>
      <c r="Q144" s="157"/>
      <c r="R144" s="158">
        <f>SUM(R145:R218)</f>
        <v>45.621334519999998</v>
      </c>
      <c r="S144" s="157"/>
      <c r="T144" s="159">
        <f>SUM(T145:T218)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2" t="s">
        <v>15</v>
      </c>
      <c r="AT144" s="160" t="s">
        <v>70</v>
      </c>
      <c r="AU144" s="160" t="s">
        <v>15</v>
      </c>
      <c r="AY144" s="152" t="s">
        <v>126</v>
      </c>
      <c r="BK144" s="161">
        <f>SUM(BK145:BK218)</f>
        <v>0</v>
      </c>
    </row>
    <row r="145" s="2" customFormat="1" ht="24.15" customHeight="1">
      <c r="A145" s="38"/>
      <c r="B145" s="164"/>
      <c r="C145" s="165" t="s">
        <v>206</v>
      </c>
      <c r="D145" s="165" t="s">
        <v>129</v>
      </c>
      <c r="E145" s="166" t="s">
        <v>207</v>
      </c>
      <c r="F145" s="167" t="s">
        <v>208</v>
      </c>
      <c r="G145" s="168" t="s">
        <v>132</v>
      </c>
      <c r="H145" s="169">
        <v>103.773</v>
      </c>
      <c r="I145" s="170"/>
      <c r="J145" s="171">
        <f>ROUND(I145*H145,2)</f>
        <v>0</v>
      </c>
      <c r="K145" s="167" t="s">
        <v>133</v>
      </c>
      <c r="L145" s="39"/>
      <c r="M145" s="172" t="s">
        <v>3</v>
      </c>
      <c r="N145" s="173" t="s">
        <v>42</v>
      </c>
      <c r="O145" s="72"/>
      <c r="P145" s="174">
        <f>O145*H145</f>
        <v>0</v>
      </c>
      <c r="Q145" s="174">
        <v>0.033579999999999999</v>
      </c>
      <c r="R145" s="174">
        <f>Q145*H145</f>
        <v>3.4846973399999999</v>
      </c>
      <c r="S145" s="174">
        <v>0</v>
      </c>
      <c r="T145" s="17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76" t="s">
        <v>134</v>
      </c>
      <c r="AT145" s="176" t="s">
        <v>129</v>
      </c>
      <c r="AU145" s="176" t="s">
        <v>80</v>
      </c>
      <c r="AY145" s="19" t="s">
        <v>126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9" t="s">
        <v>15</v>
      </c>
      <c r="BK145" s="177">
        <f>ROUND(I145*H145,2)</f>
        <v>0</v>
      </c>
      <c r="BL145" s="19" t="s">
        <v>134</v>
      </c>
      <c r="BM145" s="176" t="s">
        <v>209</v>
      </c>
    </row>
    <row r="146" s="2" customFormat="1">
      <c r="A146" s="38"/>
      <c r="B146" s="39"/>
      <c r="C146" s="38"/>
      <c r="D146" s="178" t="s">
        <v>135</v>
      </c>
      <c r="E146" s="38"/>
      <c r="F146" s="179" t="s">
        <v>210</v>
      </c>
      <c r="G146" s="38"/>
      <c r="H146" s="38"/>
      <c r="I146" s="180"/>
      <c r="J146" s="38"/>
      <c r="K146" s="38"/>
      <c r="L146" s="39"/>
      <c r="M146" s="181"/>
      <c r="N146" s="182"/>
      <c r="O146" s="72"/>
      <c r="P146" s="72"/>
      <c r="Q146" s="72"/>
      <c r="R146" s="72"/>
      <c r="S146" s="72"/>
      <c r="T146" s="7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135</v>
      </c>
      <c r="AU146" s="19" t="s">
        <v>80</v>
      </c>
    </row>
    <row r="147" s="15" customFormat="1">
      <c r="A147" s="15"/>
      <c r="B147" s="200"/>
      <c r="C147" s="15"/>
      <c r="D147" s="184" t="s">
        <v>137</v>
      </c>
      <c r="E147" s="201" t="s">
        <v>3</v>
      </c>
      <c r="F147" s="202" t="s">
        <v>211</v>
      </c>
      <c r="G147" s="15"/>
      <c r="H147" s="201" t="s">
        <v>3</v>
      </c>
      <c r="I147" s="203"/>
      <c r="J147" s="15"/>
      <c r="K147" s="15"/>
      <c r="L147" s="200"/>
      <c r="M147" s="204"/>
      <c r="N147" s="205"/>
      <c r="O147" s="205"/>
      <c r="P147" s="205"/>
      <c r="Q147" s="205"/>
      <c r="R147" s="205"/>
      <c r="S147" s="205"/>
      <c r="T147" s="20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1" t="s">
        <v>137</v>
      </c>
      <c r="AU147" s="201" t="s">
        <v>80</v>
      </c>
      <c r="AV147" s="15" t="s">
        <v>15</v>
      </c>
      <c r="AW147" s="15" t="s">
        <v>33</v>
      </c>
      <c r="AX147" s="15" t="s">
        <v>71</v>
      </c>
      <c r="AY147" s="201" t="s">
        <v>126</v>
      </c>
    </row>
    <row r="148" s="13" customFormat="1">
      <c r="A148" s="13"/>
      <c r="B148" s="183"/>
      <c r="C148" s="13"/>
      <c r="D148" s="184" t="s">
        <v>137</v>
      </c>
      <c r="E148" s="185" t="s">
        <v>3</v>
      </c>
      <c r="F148" s="186" t="s">
        <v>212</v>
      </c>
      <c r="G148" s="13"/>
      <c r="H148" s="187">
        <v>58.128</v>
      </c>
      <c r="I148" s="188"/>
      <c r="J148" s="13"/>
      <c r="K148" s="13"/>
      <c r="L148" s="183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5" t="s">
        <v>137</v>
      </c>
      <c r="AU148" s="185" t="s">
        <v>80</v>
      </c>
      <c r="AV148" s="13" t="s">
        <v>80</v>
      </c>
      <c r="AW148" s="13" t="s">
        <v>33</v>
      </c>
      <c r="AX148" s="13" t="s">
        <v>71</v>
      </c>
      <c r="AY148" s="185" t="s">
        <v>126</v>
      </c>
    </row>
    <row r="149" s="15" customFormat="1">
      <c r="A149" s="15"/>
      <c r="B149" s="200"/>
      <c r="C149" s="15"/>
      <c r="D149" s="184" t="s">
        <v>137</v>
      </c>
      <c r="E149" s="201" t="s">
        <v>3</v>
      </c>
      <c r="F149" s="202" t="s">
        <v>213</v>
      </c>
      <c r="G149" s="15"/>
      <c r="H149" s="201" t="s">
        <v>3</v>
      </c>
      <c r="I149" s="203"/>
      <c r="J149" s="15"/>
      <c r="K149" s="15"/>
      <c r="L149" s="200"/>
      <c r="M149" s="204"/>
      <c r="N149" s="205"/>
      <c r="O149" s="205"/>
      <c r="P149" s="205"/>
      <c r="Q149" s="205"/>
      <c r="R149" s="205"/>
      <c r="S149" s="205"/>
      <c r="T149" s="20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01" t="s">
        <v>137</v>
      </c>
      <c r="AU149" s="201" t="s">
        <v>80</v>
      </c>
      <c r="AV149" s="15" t="s">
        <v>15</v>
      </c>
      <c r="AW149" s="15" t="s">
        <v>33</v>
      </c>
      <c r="AX149" s="15" t="s">
        <v>71</v>
      </c>
      <c r="AY149" s="201" t="s">
        <v>126</v>
      </c>
    </row>
    <row r="150" s="13" customFormat="1">
      <c r="A150" s="13"/>
      <c r="B150" s="183"/>
      <c r="C150" s="13"/>
      <c r="D150" s="184" t="s">
        <v>137</v>
      </c>
      <c r="E150" s="185" t="s">
        <v>3</v>
      </c>
      <c r="F150" s="186" t="s">
        <v>214</v>
      </c>
      <c r="G150" s="13"/>
      <c r="H150" s="187">
        <v>14.94</v>
      </c>
      <c r="I150" s="188"/>
      <c r="J150" s="13"/>
      <c r="K150" s="13"/>
      <c r="L150" s="183"/>
      <c r="M150" s="189"/>
      <c r="N150" s="190"/>
      <c r="O150" s="190"/>
      <c r="P150" s="190"/>
      <c r="Q150" s="190"/>
      <c r="R150" s="190"/>
      <c r="S150" s="190"/>
      <c r="T150" s="19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5" t="s">
        <v>137</v>
      </c>
      <c r="AU150" s="185" t="s">
        <v>80</v>
      </c>
      <c r="AV150" s="13" t="s">
        <v>80</v>
      </c>
      <c r="AW150" s="13" t="s">
        <v>33</v>
      </c>
      <c r="AX150" s="13" t="s">
        <v>71</v>
      </c>
      <c r="AY150" s="185" t="s">
        <v>126</v>
      </c>
    </row>
    <row r="151" s="13" customFormat="1">
      <c r="A151" s="13"/>
      <c r="B151" s="183"/>
      <c r="C151" s="13"/>
      <c r="D151" s="184" t="s">
        <v>137</v>
      </c>
      <c r="E151" s="185" t="s">
        <v>3</v>
      </c>
      <c r="F151" s="186" t="s">
        <v>215</v>
      </c>
      <c r="G151" s="13"/>
      <c r="H151" s="187">
        <v>2.3399999999999999</v>
      </c>
      <c r="I151" s="188"/>
      <c r="J151" s="13"/>
      <c r="K151" s="13"/>
      <c r="L151" s="183"/>
      <c r="M151" s="189"/>
      <c r="N151" s="190"/>
      <c r="O151" s="190"/>
      <c r="P151" s="190"/>
      <c r="Q151" s="190"/>
      <c r="R151" s="190"/>
      <c r="S151" s="190"/>
      <c r="T151" s="19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5" t="s">
        <v>137</v>
      </c>
      <c r="AU151" s="185" t="s">
        <v>80</v>
      </c>
      <c r="AV151" s="13" t="s">
        <v>80</v>
      </c>
      <c r="AW151" s="13" t="s">
        <v>33</v>
      </c>
      <c r="AX151" s="13" t="s">
        <v>71</v>
      </c>
      <c r="AY151" s="185" t="s">
        <v>126</v>
      </c>
    </row>
    <row r="152" s="13" customFormat="1">
      <c r="A152" s="13"/>
      <c r="B152" s="183"/>
      <c r="C152" s="13"/>
      <c r="D152" s="184" t="s">
        <v>137</v>
      </c>
      <c r="E152" s="185" t="s">
        <v>3</v>
      </c>
      <c r="F152" s="186" t="s">
        <v>216</v>
      </c>
      <c r="G152" s="13"/>
      <c r="H152" s="187">
        <v>1.7150000000000001</v>
      </c>
      <c r="I152" s="188"/>
      <c r="J152" s="13"/>
      <c r="K152" s="13"/>
      <c r="L152" s="183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5" t="s">
        <v>137</v>
      </c>
      <c r="AU152" s="185" t="s">
        <v>80</v>
      </c>
      <c r="AV152" s="13" t="s">
        <v>80</v>
      </c>
      <c r="AW152" s="13" t="s">
        <v>33</v>
      </c>
      <c r="AX152" s="13" t="s">
        <v>71</v>
      </c>
      <c r="AY152" s="185" t="s">
        <v>126</v>
      </c>
    </row>
    <row r="153" s="13" customFormat="1">
      <c r="A153" s="13"/>
      <c r="B153" s="183"/>
      <c r="C153" s="13"/>
      <c r="D153" s="184" t="s">
        <v>137</v>
      </c>
      <c r="E153" s="185" t="s">
        <v>3</v>
      </c>
      <c r="F153" s="186" t="s">
        <v>217</v>
      </c>
      <c r="G153" s="13"/>
      <c r="H153" s="187">
        <v>1.1499999999999999</v>
      </c>
      <c r="I153" s="188"/>
      <c r="J153" s="13"/>
      <c r="K153" s="13"/>
      <c r="L153" s="183"/>
      <c r="M153" s="189"/>
      <c r="N153" s="190"/>
      <c r="O153" s="190"/>
      <c r="P153" s="190"/>
      <c r="Q153" s="190"/>
      <c r="R153" s="190"/>
      <c r="S153" s="190"/>
      <c r="T153" s="19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5" t="s">
        <v>137</v>
      </c>
      <c r="AU153" s="185" t="s">
        <v>80</v>
      </c>
      <c r="AV153" s="13" t="s">
        <v>80</v>
      </c>
      <c r="AW153" s="13" t="s">
        <v>33</v>
      </c>
      <c r="AX153" s="13" t="s">
        <v>71</v>
      </c>
      <c r="AY153" s="185" t="s">
        <v>126</v>
      </c>
    </row>
    <row r="154" s="13" customFormat="1">
      <c r="A154" s="13"/>
      <c r="B154" s="183"/>
      <c r="C154" s="13"/>
      <c r="D154" s="184" t="s">
        <v>137</v>
      </c>
      <c r="E154" s="185" t="s">
        <v>3</v>
      </c>
      <c r="F154" s="186" t="s">
        <v>218</v>
      </c>
      <c r="G154" s="13"/>
      <c r="H154" s="187">
        <v>0.94999999999999996</v>
      </c>
      <c r="I154" s="188"/>
      <c r="J154" s="13"/>
      <c r="K154" s="13"/>
      <c r="L154" s="183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5" t="s">
        <v>137</v>
      </c>
      <c r="AU154" s="185" t="s">
        <v>80</v>
      </c>
      <c r="AV154" s="13" t="s">
        <v>80</v>
      </c>
      <c r="AW154" s="13" t="s">
        <v>33</v>
      </c>
      <c r="AX154" s="13" t="s">
        <v>71</v>
      </c>
      <c r="AY154" s="185" t="s">
        <v>126</v>
      </c>
    </row>
    <row r="155" s="13" customFormat="1">
      <c r="A155" s="13"/>
      <c r="B155" s="183"/>
      <c r="C155" s="13"/>
      <c r="D155" s="184" t="s">
        <v>137</v>
      </c>
      <c r="E155" s="185" t="s">
        <v>3</v>
      </c>
      <c r="F155" s="186" t="s">
        <v>219</v>
      </c>
      <c r="G155" s="13"/>
      <c r="H155" s="187">
        <v>19.399999999999999</v>
      </c>
      <c r="I155" s="188"/>
      <c r="J155" s="13"/>
      <c r="K155" s="13"/>
      <c r="L155" s="183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5" t="s">
        <v>137</v>
      </c>
      <c r="AU155" s="185" t="s">
        <v>80</v>
      </c>
      <c r="AV155" s="13" t="s">
        <v>80</v>
      </c>
      <c r="AW155" s="13" t="s">
        <v>33</v>
      </c>
      <c r="AX155" s="13" t="s">
        <v>71</v>
      </c>
      <c r="AY155" s="185" t="s">
        <v>126</v>
      </c>
    </row>
    <row r="156" s="13" customFormat="1">
      <c r="A156" s="13"/>
      <c r="B156" s="183"/>
      <c r="C156" s="13"/>
      <c r="D156" s="184" t="s">
        <v>137</v>
      </c>
      <c r="E156" s="185" t="s">
        <v>3</v>
      </c>
      <c r="F156" s="186" t="s">
        <v>220</v>
      </c>
      <c r="G156" s="13"/>
      <c r="H156" s="187">
        <v>3.5</v>
      </c>
      <c r="I156" s="188"/>
      <c r="J156" s="13"/>
      <c r="K156" s="13"/>
      <c r="L156" s="183"/>
      <c r="M156" s="189"/>
      <c r="N156" s="190"/>
      <c r="O156" s="190"/>
      <c r="P156" s="190"/>
      <c r="Q156" s="190"/>
      <c r="R156" s="190"/>
      <c r="S156" s="190"/>
      <c r="T156" s="19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5" t="s">
        <v>137</v>
      </c>
      <c r="AU156" s="185" t="s">
        <v>80</v>
      </c>
      <c r="AV156" s="13" t="s">
        <v>80</v>
      </c>
      <c r="AW156" s="13" t="s">
        <v>33</v>
      </c>
      <c r="AX156" s="13" t="s">
        <v>71</v>
      </c>
      <c r="AY156" s="185" t="s">
        <v>126</v>
      </c>
    </row>
    <row r="157" s="13" customFormat="1">
      <c r="A157" s="13"/>
      <c r="B157" s="183"/>
      <c r="C157" s="13"/>
      <c r="D157" s="184" t="s">
        <v>137</v>
      </c>
      <c r="E157" s="185" t="s">
        <v>3</v>
      </c>
      <c r="F157" s="186" t="s">
        <v>221</v>
      </c>
      <c r="G157" s="13"/>
      <c r="H157" s="187">
        <v>1.6499999999999999</v>
      </c>
      <c r="I157" s="188"/>
      <c r="J157" s="13"/>
      <c r="K157" s="13"/>
      <c r="L157" s="183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5" t="s">
        <v>137</v>
      </c>
      <c r="AU157" s="185" t="s">
        <v>80</v>
      </c>
      <c r="AV157" s="13" t="s">
        <v>80</v>
      </c>
      <c r="AW157" s="13" t="s">
        <v>33</v>
      </c>
      <c r="AX157" s="13" t="s">
        <v>71</v>
      </c>
      <c r="AY157" s="185" t="s">
        <v>126</v>
      </c>
    </row>
    <row r="158" s="14" customFormat="1">
      <c r="A158" s="14"/>
      <c r="B158" s="192"/>
      <c r="C158" s="14"/>
      <c r="D158" s="184" t="s">
        <v>137</v>
      </c>
      <c r="E158" s="193" t="s">
        <v>3</v>
      </c>
      <c r="F158" s="194" t="s">
        <v>139</v>
      </c>
      <c r="G158" s="14"/>
      <c r="H158" s="195">
        <v>103.773</v>
      </c>
      <c r="I158" s="196"/>
      <c r="J158" s="14"/>
      <c r="K158" s="14"/>
      <c r="L158" s="192"/>
      <c r="M158" s="197"/>
      <c r="N158" s="198"/>
      <c r="O158" s="198"/>
      <c r="P158" s="198"/>
      <c r="Q158" s="198"/>
      <c r="R158" s="198"/>
      <c r="S158" s="198"/>
      <c r="T158" s="19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3" t="s">
        <v>137</v>
      </c>
      <c r="AU158" s="193" t="s">
        <v>80</v>
      </c>
      <c r="AV158" s="14" t="s">
        <v>134</v>
      </c>
      <c r="AW158" s="14" t="s">
        <v>33</v>
      </c>
      <c r="AX158" s="14" t="s">
        <v>15</v>
      </c>
      <c r="AY158" s="193" t="s">
        <v>126</v>
      </c>
    </row>
    <row r="159" s="2" customFormat="1" ht="24.15" customHeight="1">
      <c r="A159" s="38"/>
      <c r="B159" s="164"/>
      <c r="C159" s="165" t="s">
        <v>222</v>
      </c>
      <c r="D159" s="165" t="s">
        <v>129</v>
      </c>
      <c r="E159" s="166" t="s">
        <v>223</v>
      </c>
      <c r="F159" s="167" t="s">
        <v>224</v>
      </c>
      <c r="G159" s="168" t="s">
        <v>225</v>
      </c>
      <c r="H159" s="169">
        <v>334.14999999999998</v>
      </c>
      <c r="I159" s="170"/>
      <c r="J159" s="171">
        <f>ROUND(I159*H159,2)</f>
        <v>0</v>
      </c>
      <c r="K159" s="167" t="s">
        <v>133</v>
      </c>
      <c r="L159" s="39"/>
      <c r="M159" s="172" t="s">
        <v>3</v>
      </c>
      <c r="N159" s="173" t="s">
        <v>42</v>
      </c>
      <c r="O159" s="72"/>
      <c r="P159" s="174">
        <f>O159*H159</f>
        <v>0</v>
      </c>
      <c r="Q159" s="174">
        <v>0.0015</v>
      </c>
      <c r="R159" s="174">
        <f>Q159*H159</f>
        <v>0.50122500000000003</v>
      </c>
      <c r="S159" s="174">
        <v>0</v>
      </c>
      <c r="T159" s="17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76" t="s">
        <v>134</v>
      </c>
      <c r="AT159" s="176" t="s">
        <v>129</v>
      </c>
      <c r="AU159" s="176" t="s">
        <v>80</v>
      </c>
      <c r="AY159" s="19" t="s">
        <v>126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9" t="s">
        <v>15</v>
      </c>
      <c r="BK159" s="177">
        <f>ROUND(I159*H159,2)</f>
        <v>0</v>
      </c>
      <c r="BL159" s="19" t="s">
        <v>134</v>
      </c>
      <c r="BM159" s="176" t="s">
        <v>226</v>
      </c>
    </row>
    <row r="160" s="2" customFormat="1">
      <c r="A160" s="38"/>
      <c r="B160" s="39"/>
      <c r="C160" s="38"/>
      <c r="D160" s="178" t="s">
        <v>135</v>
      </c>
      <c r="E160" s="38"/>
      <c r="F160" s="179" t="s">
        <v>227</v>
      </c>
      <c r="G160" s="38"/>
      <c r="H160" s="38"/>
      <c r="I160" s="180"/>
      <c r="J160" s="38"/>
      <c r="K160" s="38"/>
      <c r="L160" s="39"/>
      <c r="M160" s="181"/>
      <c r="N160" s="182"/>
      <c r="O160" s="72"/>
      <c r="P160" s="72"/>
      <c r="Q160" s="72"/>
      <c r="R160" s="72"/>
      <c r="S160" s="72"/>
      <c r="T160" s="7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135</v>
      </c>
      <c r="AU160" s="19" t="s">
        <v>80</v>
      </c>
    </row>
    <row r="161" s="13" customFormat="1">
      <c r="A161" s="13"/>
      <c r="B161" s="183"/>
      <c r="C161" s="13"/>
      <c r="D161" s="184" t="s">
        <v>137</v>
      </c>
      <c r="E161" s="185" t="s">
        <v>3</v>
      </c>
      <c r="F161" s="186" t="s">
        <v>228</v>
      </c>
      <c r="G161" s="13"/>
      <c r="H161" s="187">
        <v>200.31999999999999</v>
      </c>
      <c r="I161" s="188"/>
      <c r="J161" s="13"/>
      <c r="K161" s="13"/>
      <c r="L161" s="183"/>
      <c r="M161" s="189"/>
      <c r="N161" s="190"/>
      <c r="O161" s="190"/>
      <c r="P161" s="190"/>
      <c r="Q161" s="190"/>
      <c r="R161" s="190"/>
      <c r="S161" s="190"/>
      <c r="T161" s="19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5" t="s">
        <v>137</v>
      </c>
      <c r="AU161" s="185" t="s">
        <v>80</v>
      </c>
      <c r="AV161" s="13" t="s">
        <v>80</v>
      </c>
      <c r="AW161" s="13" t="s">
        <v>33</v>
      </c>
      <c r="AX161" s="13" t="s">
        <v>71</v>
      </c>
      <c r="AY161" s="185" t="s">
        <v>126</v>
      </c>
    </row>
    <row r="162" s="13" customFormat="1">
      <c r="A162" s="13"/>
      <c r="B162" s="183"/>
      <c r="C162" s="13"/>
      <c r="D162" s="184" t="s">
        <v>137</v>
      </c>
      <c r="E162" s="185" t="s">
        <v>3</v>
      </c>
      <c r="F162" s="186" t="s">
        <v>229</v>
      </c>
      <c r="G162" s="13"/>
      <c r="H162" s="187">
        <v>37.560000000000002</v>
      </c>
      <c r="I162" s="188"/>
      <c r="J162" s="13"/>
      <c r="K162" s="13"/>
      <c r="L162" s="183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5" t="s">
        <v>137</v>
      </c>
      <c r="AU162" s="185" t="s">
        <v>80</v>
      </c>
      <c r="AV162" s="13" t="s">
        <v>80</v>
      </c>
      <c r="AW162" s="13" t="s">
        <v>33</v>
      </c>
      <c r="AX162" s="13" t="s">
        <v>71</v>
      </c>
      <c r="AY162" s="185" t="s">
        <v>126</v>
      </c>
    </row>
    <row r="163" s="13" customFormat="1">
      <c r="A163" s="13"/>
      <c r="B163" s="183"/>
      <c r="C163" s="13"/>
      <c r="D163" s="184" t="s">
        <v>137</v>
      </c>
      <c r="E163" s="185" t="s">
        <v>3</v>
      </c>
      <c r="F163" s="186" t="s">
        <v>230</v>
      </c>
      <c r="G163" s="13"/>
      <c r="H163" s="187">
        <v>5.96</v>
      </c>
      <c r="I163" s="188"/>
      <c r="J163" s="13"/>
      <c r="K163" s="13"/>
      <c r="L163" s="183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5" t="s">
        <v>137</v>
      </c>
      <c r="AU163" s="185" t="s">
        <v>80</v>
      </c>
      <c r="AV163" s="13" t="s">
        <v>80</v>
      </c>
      <c r="AW163" s="13" t="s">
        <v>33</v>
      </c>
      <c r="AX163" s="13" t="s">
        <v>71</v>
      </c>
      <c r="AY163" s="185" t="s">
        <v>126</v>
      </c>
    </row>
    <row r="164" s="13" customFormat="1">
      <c r="A164" s="13"/>
      <c r="B164" s="183"/>
      <c r="C164" s="13"/>
      <c r="D164" s="184" t="s">
        <v>137</v>
      </c>
      <c r="E164" s="185" t="s">
        <v>3</v>
      </c>
      <c r="F164" s="186" t="s">
        <v>231</v>
      </c>
      <c r="G164" s="13"/>
      <c r="H164" s="187">
        <v>4.5599999999999996</v>
      </c>
      <c r="I164" s="188"/>
      <c r="J164" s="13"/>
      <c r="K164" s="13"/>
      <c r="L164" s="183"/>
      <c r="M164" s="189"/>
      <c r="N164" s="190"/>
      <c r="O164" s="190"/>
      <c r="P164" s="190"/>
      <c r="Q164" s="190"/>
      <c r="R164" s="190"/>
      <c r="S164" s="190"/>
      <c r="T164" s="19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5" t="s">
        <v>137</v>
      </c>
      <c r="AU164" s="185" t="s">
        <v>80</v>
      </c>
      <c r="AV164" s="13" t="s">
        <v>80</v>
      </c>
      <c r="AW164" s="13" t="s">
        <v>33</v>
      </c>
      <c r="AX164" s="13" t="s">
        <v>71</v>
      </c>
      <c r="AY164" s="185" t="s">
        <v>126</v>
      </c>
    </row>
    <row r="165" s="13" customFormat="1">
      <c r="A165" s="13"/>
      <c r="B165" s="183"/>
      <c r="C165" s="13"/>
      <c r="D165" s="184" t="s">
        <v>137</v>
      </c>
      <c r="E165" s="185" t="s">
        <v>3</v>
      </c>
      <c r="F165" s="186" t="s">
        <v>232</v>
      </c>
      <c r="G165" s="13"/>
      <c r="H165" s="187">
        <v>3.2000000000000002</v>
      </c>
      <c r="I165" s="188"/>
      <c r="J165" s="13"/>
      <c r="K165" s="13"/>
      <c r="L165" s="183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5" t="s">
        <v>137</v>
      </c>
      <c r="AU165" s="185" t="s">
        <v>80</v>
      </c>
      <c r="AV165" s="13" t="s">
        <v>80</v>
      </c>
      <c r="AW165" s="13" t="s">
        <v>33</v>
      </c>
      <c r="AX165" s="13" t="s">
        <v>71</v>
      </c>
      <c r="AY165" s="185" t="s">
        <v>126</v>
      </c>
    </row>
    <row r="166" s="13" customFormat="1">
      <c r="A166" s="13"/>
      <c r="B166" s="183"/>
      <c r="C166" s="13"/>
      <c r="D166" s="184" t="s">
        <v>137</v>
      </c>
      <c r="E166" s="185" t="s">
        <v>3</v>
      </c>
      <c r="F166" s="186" t="s">
        <v>233</v>
      </c>
      <c r="G166" s="13"/>
      <c r="H166" s="187">
        <v>2.7999999999999998</v>
      </c>
      <c r="I166" s="188"/>
      <c r="J166" s="13"/>
      <c r="K166" s="13"/>
      <c r="L166" s="183"/>
      <c r="M166" s="189"/>
      <c r="N166" s="190"/>
      <c r="O166" s="190"/>
      <c r="P166" s="190"/>
      <c r="Q166" s="190"/>
      <c r="R166" s="190"/>
      <c r="S166" s="190"/>
      <c r="T166" s="19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5" t="s">
        <v>137</v>
      </c>
      <c r="AU166" s="185" t="s">
        <v>80</v>
      </c>
      <c r="AV166" s="13" t="s">
        <v>80</v>
      </c>
      <c r="AW166" s="13" t="s">
        <v>33</v>
      </c>
      <c r="AX166" s="13" t="s">
        <v>71</v>
      </c>
      <c r="AY166" s="185" t="s">
        <v>126</v>
      </c>
    </row>
    <row r="167" s="13" customFormat="1">
      <c r="A167" s="13"/>
      <c r="B167" s="183"/>
      <c r="C167" s="13"/>
      <c r="D167" s="184" t="s">
        <v>137</v>
      </c>
      <c r="E167" s="185" t="s">
        <v>3</v>
      </c>
      <c r="F167" s="186" t="s">
        <v>234</v>
      </c>
      <c r="G167" s="13"/>
      <c r="H167" s="187">
        <v>51.200000000000003</v>
      </c>
      <c r="I167" s="188"/>
      <c r="J167" s="13"/>
      <c r="K167" s="13"/>
      <c r="L167" s="183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5" t="s">
        <v>137</v>
      </c>
      <c r="AU167" s="185" t="s">
        <v>80</v>
      </c>
      <c r="AV167" s="13" t="s">
        <v>80</v>
      </c>
      <c r="AW167" s="13" t="s">
        <v>33</v>
      </c>
      <c r="AX167" s="13" t="s">
        <v>71</v>
      </c>
      <c r="AY167" s="185" t="s">
        <v>126</v>
      </c>
    </row>
    <row r="168" s="13" customFormat="1">
      <c r="A168" s="13"/>
      <c r="B168" s="183"/>
      <c r="C168" s="13"/>
      <c r="D168" s="184" t="s">
        <v>137</v>
      </c>
      <c r="E168" s="185" t="s">
        <v>3</v>
      </c>
      <c r="F168" s="186" t="s">
        <v>235</v>
      </c>
      <c r="G168" s="13"/>
      <c r="H168" s="187">
        <v>8</v>
      </c>
      <c r="I168" s="188"/>
      <c r="J168" s="13"/>
      <c r="K168" s="13"/>
      <c r="L168" s="183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5" t="s">
        <v>137</v>
      </c>
      <c r="AU168" s="185" t="s">
        <v>80</v>
      </c>
      <c r="AV168" s="13" t="s">
        <v>80</v>
      </c>
      <c r="AW168" s="13" t="s">
        <v>33</v>
      </c>
      <c r="AX168" s="13" t="s">
        <v>71</v>
      </c>
      <c r="AY168" s="185" t="s">
        <v>126</v>
      </c>
    </row>
    <row r="169" s="13" customFormat="1">
      <c r="A169" s="13"/>
      <c r="B169" s="183"/>
      <c r="C169" s="13"/>
      <c r="D169" s="184" t="s">
        <v>137</v>
      </c>
      <c r="E169" s="185" t="s">
        <v>3</v>
      </c>
      <c r="F169" s="186" t="s">
        <v>236</v>
      </c>
      <c r="G169" s="13"/>
      <c r="H169" s="187">
        <v>4.2000000000000002</v>
      </c>
      <c r="I169" s="188"/>
      <c r="J169" s="13"/>
      <c r="K169" s="13"/>
      <c r="L169" s="183"/>
      <c r="M169" s="189"/>
      <c r="N169" s="190"/>
      <c r="O169" s="190"/>
      <c r="P169" s="190"/>
      <c r="Q169" s="190"/>
      <c r="R169" s="190"/>
      <c r="S169" s="190"/>
      <c r="T169" s="19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5" t="s">
        <v>137</v>
      </c>
      <c r="AU169" s="185" t="s">
        <v>80</v>
      </c>
      <c r="AV169" s="13" t="s">
        <v>80</v>
      </c>
      <c r="AW169" s="13" t="s">
        <v>33</v>
      </c>
      <c r="AX169" s="13" t="s">
        <v>71</v>
      </c>
      <c r="AY169" s="185" t="s">
        <v>126</v>
      </c>
    </row>
    <row r="170" s="13" customFormat="1">
      <c r="A170" s="13"/>
      <c r="B170" s="183"/>
      <c r="C170" s="13"/>
      <c r="D170" s="184" t="s">
        <v>137</v>
      </c>
      <c r="E170" s="185" t="s">
        <v>3</v>
      </c>
      <c r="F170" s="186" t="s">
        <v>237</v>
      </c>
      <c r="G170" s="13"/>
      <c r="H170" s="187">
        <v>5.75</v>
      </c>
      <c r="I170" s="188"/>
      <c r="J170" s="13"/>
      <c r="K170" s="13"/>
      <c r="L170" s="183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5" t="s">
        <v>137</v>
      </c>
      <c r="AU170" s="185" t="s">
        <v>80</v>
      </c>
      <c r="AV170" s="13" t="s">
        <v>80</v>
      </c>
      <c r="AW170" s="13" t="s">
        <v>33</v>
      </c>
      <c r="AX170" s="13" t="s">
        <v>71</v>
      </c>
      <c r="AY170" s="185" t="s">
        <v>126</v>
      </c>
    </row>
    <row r="171" s="13" customFormat="1">
      <c r="A171" s="13"/>
      <c r="B171" s="183"/>
      <c r="C171" s="13"/>
      <c r="D171" s="184" t="s">
        <v>137</v>
      </c>
      <c r="E171" s="185" t="s">
        <v>3</v>
      </c>
      <c r="F171" s="186" t="s">
        <v>238</v>
      </c>
      <c r="G171" s="13"/>
      <c r="H171" s="187">
        <v>10.6</v>
      </c>
      <c r="I171" s="188"/>
      <c r="J171" s="13"/>
      <c r="K171" s="13"/>
      <c r="L171" s="183"/>
      <c r="M171" s="189"/>
      <c r="N171" s="190"/>
      <c r="O171" s="190"/>
      <c r="P171" s="190"/>
      <c r="Q171" s="190"/>
      <c r="R171" s="190"/>
      <c r="S171" s="190"/>
      <c r="T171" s="19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5" t="s">
        <v>137</v>
      </c>
      <c r="AU171" s="185" t="s">
        <v>80</v>
      </c>
      <c r="AV171" s="13" t="s">
        <v>80</v>
      </c>
      <c r="AW171" s="13" t="s">
        <v>33</v>
      </c>
      <c r="AX171" s="13" t="s">
        <v>71</v>
      </c>
      <c r="AY171" s="185" t="s">
        <v>126</v>
      </c>
    </row>
    <row r="172" s="14" customFormat="1">
      <c r="A172" s="14"/>
      <c r="B172" s="192"/>
      <c r="C172" s="14"/>
      <c r="D172" s="184" t="s">
        <v>137</v>
      </c>
      <c r="E172" s="193" t="s">
        <v>3</v>
      </c>
      <c r="F172" s="194" t="s">
        <v>139</v>
      </c>
      <c r="G172" s="14"/>
      <c r="H172" s="195">
        <v>334.14999999999998</v>
      </c>
      <c r="I172" s="196"/>
      <c r="J172" s="14"/>
      <c r="K172" s="14"/>
      <c r="L172" s="192"/>
      <c r="M172" s="197"/>
      <c r="N172" s="198"/>
      <c r="O172" s="198"/>
      <c r="P172" s="198"/>
      <c r="Q172" s="198"/>
      <c r="R172" s="198"/>
      <c r="S172" s="198"/>
      <c r="T172" s="19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3" t="s">
        <v>137</v>
      </c>
      <c r="AU172" s="193" t="s">
        <v>80</v>
      </c>
      <c r="AV172" s="14" t="s">
        <v>134</v>
      </c>
      <c r="AW172" s="14" t="s">
        <v>33</v>
      </c>
      <c r="AX172" s="14" t="s">
        <v>15</v>
      </c>
      <c r="AY172" s="193" t="s">
        <v>126</v>
      </c>
    </row>
    <row r="173" s="2" customFormat="1" ht="44.25" customHeight="1">
      <c r="A173" s="38"/>
      <c r="B173" s="164"/>
      <c r="C173" s="165" t="s">
        <v>239</v>
      </c>
      <c r="D173" s="165" t="s">
        <v>129</v>
      </c>
      <c r="E173" s="166" t="s">
        <v>240</v>
      </c>
      <c r="F173" s="167" t="s">
        <v>241</v>
      </c>
      <c r="G173" s="168" t="s">
        <v>225</v>
      </c>
      <c r="H173" s="169">
        <v>334.14999999999998</v>
      </c>
      <c r="I173" s="170"/>
      <c r="J173" s="171">
        <f>ROUND(I173*H173,2)</f>
        <v>0</v>
      </c>
      <c r="K173" s="167" t="s">
        <v>133</v>
      </c>
      <c r="L173" s="39"/>
      <c r="M173" s="172" t="s">
        <v>3</v>
      </c>
      <c r="N173" s="173" t="s">
        <v>42</v>
      </c>
      <c r="O173" s="72"/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76" t="s">
        <v>134</v>
      </c>
      <c r="AT173" s="176" t="s">
        <v>129</v>
      </c>
      <c r="AU173" s="176" t="s">
        <v>80</v>
      </c>
      <c r="AY173" s="19" t="s">
        <v>126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9" t="s">
        <v>15</v>
      </c>
      <c r="BK173" s="177">
        <f>ROUND(I173*H173,2)</f>
        <v>0</v>
      </c>
      <c r="BL173" s="19" t="s">
        <v>134</v>
      </c>
      <c r="BM173" s="176" t="s">
        <v>242</v>
      </c>
    </row>
    <row r="174" s="2" customFormat="1">
      <c r="A174" s="38"/>
      <c r="B174" s="39"/>
      <c r="C174" s="38"/>
      <c r="D174" s="178" t="s">
        <v>135</v>
      </c>
      <c r="E174" s="38"/>
      <c r="F174" s="179" t="s">
        <v>243</v>
      </c>
      <c r="G174" s="38"/>
      <c r="H174" s="38"/>
      <c r="I174" s="180"/>
      <c r="J174" s="38"/>
      <c r="K174" s="38"/>
      <c r="L174" s="39"/>
      <c r="M174" s="181"/>
      <c r="N174" s="182"/>
      <c r="O174" s="72"/>
      <c r="P174" s="72"/>
      <c r="Q174" s="72"/>
      <c r="R174" s="72"/>
      <c r="S174" s="72"/>
      <c r="T174" s="7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135</v>
      </c>
      <c r="AU174" s="19" t="s">
        <v>80</v>
      </c>
    </row>
    <row r="175" s="2" customFormat="1" ht="16.5" customHeight="1">
      <c r="A175" s="38"/>
      <c r="B175" s="164"/>
      <c r="C175" s="207" t="s">
        <v>244</v>
      </c>
      <c r="D175" s="207" t="s">
        <v>245</v>
      </c>
      <c r="E175" s="208" t="s">
        <v>246</v>
      </c>
      <c r="F175" s="209" t="s">
        <v>247</v>
      </c>
      <c r="G175" s="210" t="s">
        <v>225</v>
      </c>
      <c r="H175" s="211">
        <v>350.858</v>
      </c>
      <c r="I175" s="212"/>
      <c r="J175" s="213">
        <f>ROUND(I175*H175,2)</f>
        <v>0</v>
      </c>
      <c r="K175" s="209" t="s">
        <v>3</v>
      </c>
      <c r="L175" s="214"/>
      <c r="M175" s="215" t="s">
        <v>3</v>
      </c>
      <c r="N175" s="216" t="s">
        <v>42</v>
      </c>
      <c r="O175" s="72"/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76" t="s">
        <v>248</v>
      </c>
      <c r="AT175" s="176" t="s">
        <v>245</v>
      </c>
      <c r="AU175" s="176" t="s">
        <v>80</v>
      </c>
      <c r="AY175" s="19" t="s">
        <v>126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9" t="s">
        <v>15</v>
      </c>
      <c r="BK175" s="177">
        <f>ROUND(I175*H175,2)</f>
        <v>0</v>
      </c>
      <c r="BL175" s="19" t="s">
        <v>134</v>
      </c>
      <c r="BM175" s="176" t="s">
        <v>249</v>
      </c>
    </row>
    <row r="176" s="2" customFormat="1" ht="55.5" customHeight="1">
      <c r="A176" s="38"/>
      <c r="B176" s="164"/>
      <c r="C176" s="165" t="s">
        <v>250</v>
      </c>
      <c r="D176" s="165" t="s">
        <v>129</v>
      </c>
      <c r="E176" s="166" t="s">
        <v>251</v>
      </c>
      <c r="F176" s="167" t="s">
        <v>252</v>
      </c>
      <c r="G176" s="168" t="s">
        <v>225</v>
      </c>
      <c r="H176" s="169">
        <v>334.14999999999998</v>
      </c>
      <c r="I176" s="170"/>
      <c r="J176" s="171">
        <f>ROUND(I176*H176,2)</f>
        <v>0</v>
      </c>
      <c r="K176" s="167" t="s">
        <v>133</v>
      </c>
      <c r="L176" s="39"/>
      <c r="M176" s="172" t="s">
        <v>3</v>
      </c>
      <c r="N176" s="173" t="s">
        <v>42</v>
      </c>
      <c r="O176" s="72"/>
      <c r="P176" s="174">
        <f>O176*H176</f>
        <v>0</v>
      </c>
      <c r="Q176" s="174">
        <v>0</v>
      </c>
      <c r="R176" s="174">
        <f>Q176*H176</f>
        <v>0</v>
      </c>
      <c r="S176" s="174">
        <v>0</v>
      </c>
      <c r="T176" s="17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76" t="s">
        <v>134</v>
      </c>
      <c r="AT176" s="176" t="s">
        <v>129</v>
      </c>
      <c r="AU176" s="176" t="s">
        <v>80</v>
      </c>
      <c r="AY176" s="19" t="s">
        <v>126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9" t="s">
        <v>15</v>
      </c>
      <c r="BK176" s="177">
        <f>ROUND(I176*H176,2)</f>
        <v>0</v>
      </c>
      <c r="BL176" s="19" t="s">
        <v>134</v>
      </c>
      <c r="BM176" s="176" t="s">
        <v>253</v>
      </c>
    </row>
    <row r="177" s="2" customFormat="1">
      <c r="A177" s="38"/>
      <c r="B177" s="39"/>
      <c r="C177" s="38"/>
      <c r="D177" s="178" t="s">
        <v>135</v>
      </c>
      <c r="E177" s="38"/>
      <c r="F177" s="179" t="s">
        <v>254</v>
      </c>
      <c r="G177" s="38"/>
      <c r="H177" s="38"/>
      <c r="I177" s="180"/>
      <c r="J177" s="38"/>
      <c r="K177" s="38"/>
      <c r="L177" s="39"/>
      <c r="M177" s="181"/>
      <c r="N177" s="182"/>
      <c r="O177" s="72"/>
      <c r="P177" s="72"/>
      <c r="Q177" s="72"/>
      <c r="R177" s="72"/>
      <c r="S177" s="72"/>
      <c r="T177" s="7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135</v>
      </c>
      <c r="AU177" s="19" t="s">
        <v>80</v>
      </c>
    </row>
    <row r="178" s="2" customFormat="1" ht="21.75" customHeight="1">
      <c r="A178" s="38"/>
      <c r="B178" s="164"/>
      <c r="C178" s="207" t="s">
        <v>255</v>
      </c>
      <c r="D178" s="207" t="s">
        <v>245</v>
      </c>
      <c r="E178" s="208" t="s">
        <v>256</v>
      </c>
      <c r="F178" s="209" t="s">
        <v>257</v>
      </c>
      <c r="G178" s="210" t="s">
        <v>225</v>
      </c>
      <c r="H178" s="211">
        <v>350.858</v>
      </c>
      <c r="I178" s="212"/>
      <c r="J178" s="213">
        <f>ROUND(I178*H178,2)</f>
        <v>0</v>
      </c>
      <c r="K178" s="209" t="s">
        <v>3</v>
      </c>
      <c r="L178" s="214"/>
      <c r="M178" s="215" t="s">
        <v>3</v>
      </c>
      <c r="N178" s="216" t="s">
        <v>42</v>
      </c>
      <c r="O178" s="72"/>
      <c r="P178" s="174">
        <f>O178*H178</f>
        <v>0</v>
      </c>
      <c r="Q178" s="174">
        <v>0</v>
      </c>
      <c r="R178" s="174">
        <f>Q178*H178</f>
        <v>0</v>
      </c>
      <c r="S178" s="174">
        <v>0</v>
      </c>
      <c r="T178" s="17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76" t="s">
        <v>248</v>
      </c>
      <c r="AT178" s="176" t="s">
        <v>245</v>
      </c>
      <c r="AU178" s="176" t="s">
        <v>80</v>
      </c>
      <c r="AY178" s="19" t="s">
        <v>126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9" t="s">
        <v>15</v>
      </c>
      <c r="BK178" s="177">
        <f>ROUND(I178*H178,2)</f>
        <v>0</v>
      </c>
      <c r="BL178" s="19" t="s">
        <v>134</v>
      </c>
      <c r="BM178" s="176" t="s">
        <v>258</v>
      </c>
    </row>
    <row r="179" s="2" customFormat="1" ht="37.8" customHeight="1">
      <c r="A179" s="38"/>
      <c r="B179" s="164"/>
      <c r="C179" s="165" t="s">
        <v>259</v>
      </c>
      <c r="D179" s="165" t="s">
        <v>129</v>
      </c>
      <c r="E179" s="166" t="s">
        <v>260</v>
      </c>
      <c r="F179" s="167" t="s">
        <v>261</v>
      </c>
      <c r="G179" s="168" t="s">
        <v>132</v>
      </c>
      <c r="H179" s="169">
        <v>38.606000000000002</v>
      </c>
      <c r="I179" s="170"/>
      <c r="J179" s="171">
        <f>ROUND(I179*H179,2)</f>
        <v>0</v>
      </c>
      <c r="K179" s="167" t="s">
        <v>133</v>
      </c>
      <c r="L179" s="39"/>
      <c r="M179" s="172" t="s">
        <v>3</v>
      </c>
      <c r="N179" s="173" t="s">
        <v>42</v>
      </c>
      <c r="O179" s="72"/>
      <c r="P179" s="174">
        <f>O179*H179</f>
        <v>0</v>
      </c>
      <c r="Q179" s="174">
        <v>0.01934</v>
      </c>
      <c r="R179" s="174">
        <f>Q179*H179</f>
        <v>0.74664004000000006</v>
      </c>
      <c r="S179" s="174">
        <v>0</v>
      </c>
      <c r="T179" s="17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76" t="s">
        <v>134</v>
      </c>
      <c r="AT179" s="176" t="s">
        <v>129</v>
      </c>
      <c r="AU179" s="176" t="s">
        <v>80</v>
      </c>
      <c r="AY179" s="19" t="s">
        <v>126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9" t="s">
        <v>15</v>
      </c>
      <c r="BK179" s="177">
        <f>ROUND(I179*H179,2)</f>
        <v>0</v>
      </c>
      <c r="BL179" s="19" t="s">
        <v>134</v>
      </c>
      <c r="BM179" s="176" t="s">
        <v>262</v>
      </c>
    </row>
    <row r="180" s="2" customFormat="1">
      <c r="A180" s="38"/>
      <c r="B180" s="39"/>
      <c r="C180" s="38"/>
      <c r="D180" s="178" t="s">
        <v>135</v>
      </c>
      <c r="E180" s="38"/>
      <c r="F180" s="179" t="s">
        <v>263</v>
      </c>
      <c r="G180" s="38"/>
      <c r="H180" s="38"/>
      <c r="I180" s="180"/>
      <c r="J180" s="38"/>
      <c r="K180" s="38"/>
      <c r="L180" s="39"/>
      <c r="M180" s="181"/>
      <c r="N180" s="182"/>
      <c r="O180" s="72"/>
      <c r="P180" s="72"/>
      <c r="Q180" s="72"/>
      <c r="R180" s="72"/>
      <c r="S180" s="72"/>
      <c r="T180" s="73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135</v>
      </c>
      <c r="AU180" s="19" t="s">
        <v>80</v>
      </c>
    </row>
    <row r="181" s="15" customFormat="1">
      <c r="A181" s="15"/>
      <c r="B181" s="200"/>
      <c r="C181" s="15"/>
      <c r="D181" s="184" t="s">
        <v>137</v>
      </c>
      <c r="E181" s="201" t="s">
        <v>3</v>
      </c>
      <c r="F181" s="202" t="s">
        <v>211</v>
      </c>
      <c r="G181" s="15"/>
      <c r="H181" s="201" t="s">
        <v>3</v>
      </c>
      <c r="I181" s="203"/>
      <c r="J181" s="15"/>
      <c r="K181" s="15"/>
      <c r="L181" s="200"/>
      <c r="M181" s="204"/>
      <c r="N181" s="205"/>
      <c r="O181" s="205"/>
      <c r="P181" s="205"/>
      <c r="Q181" s="205"/>
      <c r="R181" s="205"/>
      <c r="S181" s="205"/>
      <c r="T181" s="20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1" t="s">
        <v>137</v>
      </c>
      <c r="AU181" s="201" t="s">
        <v>80</v>
      </c>
      <c r="AV181" s="15" t="s">
        <v>15</v>
      </c>
      <c r="AW181" s="15" t="s">
        <v>33</v>
      </c>
      <c r="AX181" s="15" t="s">
        <v>71</v>
      </c>
      <c r="AY181" s="201" t="s">
        <v>126</v>
      </c>
    </row>
    <row r="182" s="13" customFormat="1">
      <c r="A182" s="13"/>
      <c r="B182" s="183"/>
      <c r="C182" s="13"/>
      <c r="D182" s="184" t="s">
        <v>137</v>
      </c>
      <c r="E182" s="185" t="s">
        <v>3</v>
      </c>
      <c r="F182" s="186" t="s">
        <v>264</v>
      </c>
      <c r="G182" s="13"/>
      <c r="H182" s="187">
        <v>24.911999999999999</v>
      </c>
      <c r="I182" s="188"/>
      <c r="J182" s="13"/>
      <c r="K182" s="13"/>
      <c r="L182" s="183"/>
      <c r="M182" s="189"/>
      <c r="N182" s="190"/>
      <c r="O182" s="190"/>
      <c r="P182" s="190"/>
      <c r="Q182" s="190"/>
      <c r="R182" s="190"/>
      <c r="S182" s="190"/>
      <c r="T182" s="19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5" t="s">
        <v>137</v>
      </c>
      <c r="AU182" s="185" t="s">
        <v>80</v>
      </c>
      <c r="AV182" s="13" t="s">
        <v>80</v>
      </c>
      <c r="AW182" s="13" t="s">
        <v>33</v>
      </c>
      <c r="AX182" s="13" t="s">
        <v>71</v>
      </c>
      <c r="AY182" s="185" t="s">
        <v>126</v>
      </c>
    </row>
    <row r="183" s="15" customFormat="1">
      <c r="A183" s="15"/>
      <c r="B183" s="200"/>
      <c r="C183" s="15"/>
      <c r="D183" s="184" t="s">
        <v>137</v>
      </c>
      <c r="E183" s="201" t="s">
        <v>3</v>
      </c>
      <c r="F183" s="202" t="s">
        <v>213</v>
      </c>
      <c r="G183" s="15"/>
      <c r="H183" s="201" t="s">
        <v>3</v>
      </c>
      <c r="I183" s="203"/>
      <c r="J183" s="15"/>
      <c r="K183" s="15"/>
      <c r="L183" s="200"/>
      <c r="M183" s="204"/>
      <c r="N183" s="205"/>
      <c r="O183" s="205"/>
      <c r="P183" s="205"/>
      <c r="Q183" s="205"/>
      <c r="R183" s="205"/>
      <c r="S183" s="205"/>
      <c r="T183" s="20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1" t="s">
        <v>137</v>
      </c>
      <c r="AU183" s="201" t="s">
        <v>80</v>
      </c>
      <c r="AV183" s="15" t="s">
        <v>15</v>
      </c>
      <c r="AW183" s="15" t="s">
        <v>33</v>
      </c>
      <c r="AX183" s="15" t="s">
        <v>71</v>
      </c>
      <c r="AY183" s="201" t="s">
        <v>126</v>
      </c>
    </row>
    <row r="184" s="13" customFormat="1">
      <c r="A184" s="13"/>
      <c r="B184" s="183"/>
      <c r="C184" s="13"/>
      <c r="D184" s="184" t="s">
        <v>137</v>
      </c>
      <c r="E184" s="185" t="s">
        <v>3</v>
      </c>
      <c r="F184" s="186" t="s">
        <v>265</v>
      </c>
      <c r="G184" s="13"/>
      <c r="H184" s="187">
        <v>4.4820000000000002</v>
      </c>
      <c r="I184" s="188"/>
      <c r="J184" s="13"/>
      <c r="K184" s="13"/>
      <c r="L184" s="183"/>
      <c r="M184" s="189"/>
      <c r="N184" s="190"/>
      <c r="O184" s="190"/>
      <c r="P184" s="190"/>
      <c r="Q184" s="190"/>
      <c r="R184" s="190"/>
      <c r="S184" s="190"/>
      <c r="T184" s="19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5" t="s">
        <v>137</v>
      </c>
      <c r="AU184" s="185" t="s">
        <v>80</v>
      </c>
      <c r="AV184" s="13" t="s">
        <v>80</v>
      </c>
      <c r="AW184" s="13" t="s">
        <v>33</v>
      </c>
      <c r="AX184" s="13" t="s">
        <v>71</v>
      </c>
      <c r="AY184" s="185" t="s">
        <v>126</v>
      </c>
    </row>
    <row r="185" s="13" customFormat="1">
      <c r="A185" s="13"/>
      <c r="B185" s="183"/>
      <c r="C185" s="13"/>
      <c r="D185" s="184" t="s">
        <v>137</v>
      </c>
      <c r="E185" s="185" t="s">
        <v>3</v>
      </c>
      <c r="F185" s="186" t="s">
        <v>266</v>
      </c>
      <c r="G185" s="13"/>
      <c r="H185" s="187">
        <v>0.70199999999999996</v>
      </c>
      <c r="I185" s="188"/>
      <c r="J185" s="13"/>
      <c r="K185" s="13"/>
      <c r="L185" s="183"/>
      <c r="M185" s="189"/>
      <c r="N185" s="190"/>
      <c r="O185" s="190"/>
      <c r="P185" s="190"/>
      <c r="Q185" s="190"/>
      <c r="R185" s="190"/>
      <c r="S185" s="190"/>
      <c r="T185" s="19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5" t="s">
        <v>137</v>
      </c>
      <c r="AU185" s="185" t="s">
        <v>80</v>
      </c>
      <c r="AV185" s="13" t="s">
        <v>80</v>
      </c>
      <c r="AW185" s="13" t="s">
        <v>33</v>
      </c>
      <c r="AX185" s="13" t="s">
        <v>71</v>
      </c>
      <c r="AY185" s="185" t="s">
        <v>126</v>
      </c>
    </row>
    <row r="186" s="13" customFormat="1">
      <c r="A186" s="13"/>
      <c r="B186" s="183"/>
      <c r="C186" s="13"/>
      <c r="D186" s="184" t="s">
        <v>137</v>
      </c>
      <c r="E186" s="185" t="s">
        <v>3</v>
      </c>
      <c r="F186" s="186" t="s">
        <v>267</v>
      </c>
      <c r="G186" s="13"/>
      <c r="H186" s="187">
        <v>0.51500000000000001</v>
      </c>
      <c r="I186" s="188"/>
      <c r="J186" s="13"/>
      <c r="K186" s="13"/>
      <c r="L186" s="183"/>
      <c r="M186" s="189"/>
      <c r="N186" s="190"/>
      <c r="O186" s="190"/>
      <c r="P186" s="190"/>
      <c r="Q186" s="190"/>
      <c r="R186" s="190"/>
      <c r="S186" s="190"/>
      <c r="T186" s="19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5" t="s">
        <v>137</v>
      </c>
      <c r="AU186" s="185" t="s">
        <v>80</v>
      </c>
      <c r="AV186" s="13" t="s">
        <v>80</v>
      </c>
      <c r="AW186" s="13" t="s">
        <v>33</v>
      </c>
      <c r="AX186" s="13" t="s">
        <v>71</v>
      </c>
      <c r="AY186" s="185" t="s">
        <v>126</v>
      </c>
    </row>
    <row r="187" s="13" customFormat="1">
      <c r="A187" s="13"/>
      <c r="B187" s="183"/>
      <c r="C187" s="13"/>
      <c r="D187" s="184" t="s">
        <v>137</v>
      </c>
      <c r="E187" s="185" t="s">
        <v>3</v>
      </c>
      <c r="F187" s="186" t="s">
        <v>268</v>
      </c>
      <c r="G187" s="13"/>
      <c r="H187" s="187">
        <v>0.34499999999999997</v>
      </c>
      <c r="I187" s="188"/>
      <c r="J187" s="13"/>
      <c r="K187" s="13"/>
      <c r="L187" s="183"/>
      <c r="M187" s="189"/>
      <c r="N187" s="190"/>
      <c r="O187" s="190"/>
      <c r="P187" s="190"/>
      <c r="Q187" s="190"/>
      <c r="R187" s="190"/>
      <c r="S187" s="190"/>
      <c r="T187" s="19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5" t="s">
        <v>137</v>
      </c>
      <c r="AU187" s="185" t="s">
        <v>80</v>
      </c>
      <c r="AV187" s="13" t="s">
        <v>80</v>
      </c>
      <c r="AW187" s="13" t="s">
        <v>33</v>
      </c>
      <c r="AX187" s="13" t="s">
        <v>71</v>
      </c>
      <c r="AY187" s="185" t="s">
        <v>126</v>
      </c>
    </row>
    <row r="188" s="13" customFormat="1">
      <c r="A188" s="13"/>
      <c r="B188" s="183"/>
      <c r="C188" s="13"/>
      <c r="D188" s="184" t="s">
        <v>137</v>
      </c>
      <c r="E188" s="185" t="s">
        <v>3</v>
      </c>
      <c r="F188" s="186" t="s">
        <v>269</v>
      </c>
      <c r="G188" s="13"/>
      <c r="H188" s="187">
        <v>0.28499999999999998</v>
      </c>
      <c r="I188" s="188"/>
      <c r="J188" s="13"/>
      <c r="K188" s="13"/>
      <c r="L188" s="183"/>
      <c r="M188" s="189"/>
      <c r="N188" s="190"/>
      <c r="O188" s="190"/>
      <c r="P188" s="190"/>
      <c r="Q188" s="190"/>
      <c r="R188" s="190"/>
      <c r="S188" s="190"/>
      <c r="T188" s="19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5" t="s">
        <v>137</v>
      </c>
      <c r="AU188" s="185" t="s">
        <v>80</v>
      </c>
      <c r="AV188" s="13" t="s">
        <v>80</v>
      </c>
      <c r="AW188" s="13" t="s">
        <v>33</v>
      </c>
      <c r="AX188" s="13" t="s">
        <v>71</v>
      </c>
      <c r="AY188" s="185" t="s">
        <v>126</v>
      </c>
    </row>
    <row r="189" s="13" customFormat="1">
      <c r="A189" s="13"/>
      <c r="B189" s="183"/>
      <c r="C189" s="13"/>
      <c r="D189" s="184" t="s">
        <v>137</v>
      </c>
      <c r="E189" s="185" t="s">
        <v>3</v>
      </c>
      <c r="F189" s="186" t="s">
        <v>270</v>
      </c>
      <c r="G189" s="13"/>
      <c r="H189" s="187">
        <v>5.8200000000000003</v>
      </c>
      <c r="I189" s="188"/>
      <c r="J189" s="13"/>
      <c r="K189" s="13"/>
      <c r="L189" s="183"/>
      <c r="M189" s="189"/>
      <c r="N189" s="190"/>
      <c r="O189" s="190"/>
      <c r="P189" s="190"/>
      <c r="Q189" s="190"/>
      <c r="R189" s="190"/>
      <c r="S189" s="190"/>
      <c r="T189" s="19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5" t="s">
        <v>137</v>
      </c>
      <c r="AU189" s="185" t="s">
        <v>80</v>
      </c>
      <c r="AV189" s="13" t="s">
        <v>80</v>
      </c>
      <c r="AW189" s="13" t="s">
        <v>33</v>
      </c>
      <c r="AX189" s="13" t="s">
        <v>71</v>
      </c>
      <c r="AY189" s="185" t="s">
        <v>126</v>
      </c>
    </row>
    <row r="190" s="13" customFormat="1">
      <c r="A190" s="13"/>
      <c r="B190" s="183"/>
      <c r="C190" s="13"/>
      <c r="D190" s="184" t="s">
        <v>137</v>
      </c>
      <c r="E190" s="185" t="s">
        <v>3</v>
      </c>
      <c r="F190" s="186" t="s">
        <v>271</v>
      </c>
      <c r="G190" s="13"/>
      <c r="H190" s="187">
        <v>1.05</v>
      </c>
      <c r="I190" s="188"/>
      <c r="J190" s="13"/>
      <c r="K190" s="13"/>
      <c r="L190" s="183"/>
      <c r="M190" s="189"/>
      <c r="N190" s="190"/>
      <c r="O190" s="190"/>
      <c r="P190" s="190"/>
      <c r="Q190" s="190"/>
      <c r="R190" s="190"/>
      <c r="S190" s="190"/>
      <c r="T190" s="19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5" t="s">
        <v>137</v>
      </c>
      <c r="AU190" s="185" t="s">
        <v>80</v>
      </c>
      <c r="AV190" s="13" t="s">
        <v>80</v>
      </c>
      <c r="AW190" s="13" t="s">
        <v>33</v>
      </c>
      <c r="AX190" s="13" t="s">
        <v>71</v>
      </c>
      <c r="AY190" s="185" t="s">
        <v>126</v>
      </c>
    </row>
    <row r="191" s="13" customFormat="1">
      <c r="A191" s="13"/>
      <c r="B191" s="183"/>
      <c r="C191" s="13"/>
      <c r="D191" s="184" t="s">
        <v>137</v>
      </c>
      <c r="E191" s="185" t="s">
        <v>3</v>
      </c>
      <c r="F191" s="186" t="s">
        <v>272</v>
      </c>
      <c r="G191" s="13"/>
      <c r="H191" s="187">
        <v>0.495</v>
      </c>
      <c r="I191" s="188"/>
      <c r="J191" s="13"/>
      <c r="K191" s="13"/>
      <c r="L191" s="183"/>
      <c r="M191" s="189"/>
      <c r="N191" s="190"/>
      <c r="O191" s="190"/>
      <c r="P191" s="190"/>
      <c r="Q191" s="190"/>
      <c r="R191" s="190"/>
      <c r="S191" s="190"/>
      <c r="T191" s="19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5" t="s">
        <v>137</v>
      </c>
      <c r="AU191" s="185" t="s">
        <v>80</v>
      </c>
      <c r="AV191" s="13" t="s">
        <v>80</v>
      </c>
      <c r="AW191" s="13" t="s">
        <v>33</v>
      </c>
      <c r="AX191" s="13" t="s">
        <v>71</v>
      </c>
      <c r="AY191" s="185" t="s">
        <v>126</v>
      </c>
    </row>
    <row r="192" s="14" customFormat="1">
      <c r="A192" s="14"/>
      <c r="B192" s="192"/>
      <c r="C192" s="14"/>
      <c r="D192" s="184" t="s">
        <v>137</v>
      </c>
      <c r="E192" s="193" t="s">
        <v>3</v>
      </c>
      <c r="F192" s="194" t="s">
        <v>139</v>
      </c>
      <c r="G192" s="14"/>
      <c r="H192" s="195">
        <v>38.606000000000002</v>
      </c>
      <c r="I192" s="196"/>
      <c r="J192" s="14"/>
      <c r="K192" s="14"/>
      <c r="L192" s="192"/>
      <c r="M192" s="197"/>
      <c r="N192" s="198"/>
      <c r="O192" s="198"/>
      <c r="P192" s="198"/>
      <c r="Q192" s="198"/>
      <c r="R192" s="198"/>
      <c r="S192" s="198"/>
      <c r="T192" s="19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3" t="s">
        <v>137</v>
      </c>
      <c r="AU192" s="193" t="s">
        <v>80</v>
      </c>
      <c r="AV192" s="14" t="s">
        <v>134</v>
      </c>
      <c r="AW192" s="14" t="s">
        <v>33</v>
      </c>
      <c r="AX192" s="14" t="s">
        <v>15</v>
      </c>
      <c r="AY192" s="193" t="s">
        <v>126</v>
      </c>
    </row>
    <row r="193" s="2" customFormat="1" ht="37.8" customHeight="1">
      <c r="A193" s="38"/>
      <c r="B193" s="164"/>
      <c r="C193" s="165" t="s">
        <v>273</v>
      </c>
      <c r="D193" s="165" t="s">
        <v>129</v>
      </c>
      <c r="E193" s="166" t="s">
        <v>274</v>
      </c>
      <c r="F193" s="167" t="s">
        <v>275</v>
      </c>
      <c r="G193" s="168" t="s">
        <v>132</v>
      </c>
      <c r="H193" s="169">
        <v>544.01999999999998</v>
      </c>
      <c r="I193" s="170"/>
      <c r="J193" s="171">
        <f>ROUND(I193*H193,2)</f>
        <v>0</v>
      </c>
      <c r="K193" s="167" t="s">
        <v>133</v>
      </c>
      <c r="L193" s="39"/>
      <c r="M193" s="172" t="s">
        <v>3</v>
      </c>
      <c r="N193" s="173" t="s">
        <v>42</v>
      </c>
      <c r="O193" s="72"/>
      <c r="P193" s="174">
        <f>O193*H193</f>
        <v>0</v>
      </c>
      <c r="Q193" s="174">
        <v>0.025669999999999998</v>
      </c>
      <c r="R193" s="174">
        <f>Q193*H193</f>
        <v>13.964993399999999</v>
      </c>
      <c r="S193" s="174">
        <v>0</v>
      </c>
      <c r="T193" s="17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76" t="s">
        <v>134</v>
      </c>
      <c r="AT193" s="176" t="s">
        <v>129</v>
      </c>
      <c r="AU193" s="176" t="s">
        <v>80</v>
      </c>
      <c r="AY193" s="19" t="s">
        <v>126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9" t="s">
        <v>15</v>
      </c>
      <c r="BK193" s="177">
        <f>ROUND(I193*H193,2)</f>
        <v>0</v>
      </c>
      <c r="BL193" s="19" t="s">
        <v>134</v>
      </c>
      <c r="BM193" s="176" t="s">
        <v>276</v>
      </c>
    </row>
    <row r="194" s="2" customFormat="1">
      <c r="A194" s="38"/>
      <c r="B194" s="39"/>
      <c r="C194" s="38"/>
      <c r="D194" s="178" t="s">
        <v>135</v>
      </c>
      <c r="E194" s="38"/>
      <c r="F194" s="179" t="s">
        <v>277</v>
      </c>
      <c r="G194" s="38"/>
      <c r="H194" s="38"/>
      <c r="I194" s="180"/>
      <c r="J194" s="38"/>
      <c r="K194" s="38"/>
      <c r="L194" s="39"/>
      <c r="M194" s="181"/>
      <c r="N194" s="182"/>
      <c r="O194" s="72"/>
      <c r="P194" s="72"/>
      <c r="Q194" s="72"/>
      <c r="R194" s="72"/>
      <c r="S194" s="72"/>
      <c r="T194" s="73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135</v>
      </c>
      <c r="AU194" s="19" t="s">
        <v>80</v>
      </c>
    </row>
    <row r="195" s="15" customFormat="1">
      <c r="A195" s="15"/>
      <c r="B195" s="200"/>
      <c r="C195" s="15"/>
      <c r="D195" s="184" t="s">
        <v>137</v>
      </c>
      <c r="E195" s="201" t="s">
        <v>3</v>
      </c>
      <c r="F195" s="202" t="s">
        <v>278</v>
      </c>
      <c r="G195" s="15"/>
      <c r="H195" s="201" t="s">
        <v>3</v>
      </c>
      <c r="I195" s="203"/>
      <c r="J195" s="15"/>
      <c r="K195" s="15"/>
      <c r="L195" s="200"/>
      <c r="M195" s="204"/>
      <c r="N195" s="205"/>
      <c r="O195" s="205"/>
      <c r="P195" s="205"/>
      <c r="Q195" s="205"/>
      <c r="R195" s="205"/>
      <c r="S195" s="205"/>
      <c r="T195" s="20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01" t="s">
        <v>137</v>
      </c>
      <c r="AU195" s="201" t="s">
        <v>80</v>
      </c>
      <c r="AV195" s="15" t="s">
        <v>15</v>
      </c>
      <c r="AW195" s="15" t="s">
        <v>33</v>
      </c>
      <c r="AX195" s="15" t="s">
        <v>71</v>
      </c>
      <c r="AY195" s="201" t="s">
        <v>126</v>
      </c>
    </row>
    <row r="196" s="13" customFormat="1">
      <c r="A196" s="13"/>
      <c r="B196" s="183"/>
      <c r="C196" s="13"/>
      <c r="D196" s="184" t="s">
        <v>137</v>
      </c>
      <c r="E196" s="185" t="s">
        <v>3</v>
      </c>
      <c r="F196" s="186" t="s">
        <v>279</v>
      </c>
      <c r="G196" s="13"/>
      <c r="H196" s="187">
        <v>631.88</v>
      </c>
      <c r="I196" s="188"/>
      <c r="J196" s="13"/>
      <c r="K196" s="13"/>
      <c r="L196" s="183"/>
      <c r="M196" s="189"/>
      <c r="N196" s="190"/>
      <c r="O196" s="190"/>
      <c r="P196" s="190"/>
      <c r="Q196" s="190"/>
      <c r="R196" s="190"/>
      <c r="S196" s="190"/>
      <c r="T196" s="19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5" t="s">
        <v>137</v>
      </c>
      <c r="AU196" s="185" t="s">
        <v>80</v>
      </c>
      <c r="AV196" s="13" t="s">
        <v>80</v>
      </c>
      <c r="AW196" s="13" t="s">
        <v>33</v>
      </c>
      <c r="AX196" s="13" t="s">
        <v>71</v>
      </c>
      <c r="AY196" s="185" t="s">
        <v>126</v>
      </c>
    </row>
    <row r="197" s="15" customFormat="1">
      <c r="A197" s="15"/>
      <c r="B197" s="200"/>
      <c r="C197" s="15"/>
      <c r="D197" s="184" t="s">
        <v>137</v>
      </c>
      <c r="E197" s="201" t="s">
        <v>3</v>
      </c>
      <c r="F197" s="202" t="s">
        <v>280</v>
      </c>
      <c r="G197" s="15"/>
      <c r="H197" s="201" t="s">
        <v>3</v>
      </c>
      <c r="I197" s="203"/>
      <c r="J197" s="15"/>
      <c r="K197" s="15"/>
      <c r="L197" s="200"/>
      <c r="M197" s="204"/>
      <c r="N197" s="205"/>
      <c r="O197" s="205"/>
      <c r="P197" s="205"/>
      <c r="Q197" s="205"/>
      <c r="R197" s="205"/>
      <c r="S197" s="205"/>
      <c r="T197" s="20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01" t="s">
        <v>137</v>
      </c>
      <c r="AU197" s="201" t="s">
        <v>80</v>
      </c>
      <c r="AV197" s="15" t="s">
        <v>15</v>
      </c>
      <c r="AW197" s="15" t="s">
        <v>33</v>
      </c>
      <c r="AX197" s="15" t="s">
        <v>71</v>
      </c>
      <c r="AY197" s="201" t="s">
        <v>126</v>
      </c>
    </row>
    <row r="198" s="13" customFormat="1">
      <c r="A198" s="13"/>
      <c r="B198" s="183"/>
      <c r="C198" s="13"/>
      <c r="D198" s="184" t="s">
        <v>137</v>
      </c>
      <c r="E198" s="185" t="s">
        <v>3</v>
      </c>
      <c r="F198" s="186" t="s">
        <v>281</v>
      </c>
      <c r="G198" s="13"/>
      <c r="H198" s="187">
        <v>-87.859999999999999</v>
      </c>
      <c r="I198" s="188"/>
      <c r="J198" s="13"/>
      <c r="K198" s="13"/>
      <c r="L198" s="183"/>
      <c r="M198" s="189"/>
      <c r="N198" s="190"/>
      <c r="O198" s="190"/>
      <c r="P198" s="190"/>
      <c r="Q198" s="190"/>
      <c r="R198" s="190"/>
      <c r="S198" s="190"/>
      <c r="T198" s="19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5" t="s">
        <v>137</v>
      </c>
      <c r="AU198" s="185" t="s">
        <v>80</v>
      </c>
      <c r="AV198" s="13" t="s">
        <v>80</v>
      </c>
      <c r="AW198" s="13" t="s">
        <v>33</v>
      </c>
      <c r="AX198" s="13" t="s">
        <v>71</v>
      </c>
      <c r="AY198" s="185" t="s">
        <v>126</v>
      </c>
    </row>
    <row r="199" s="14" customFormat="1">
      <c r="A199" s="14"/>
      <c r="B199" s="192"/>
      <c r="C199" s="14"/>
      <c r="D199" s="184" t="s">
        <v>137</v>
      </c>
      <c r="E199" s="193" t="s">
        <v>3</v>
      </c>
      <c r="F199" s="194" t="s">
        <v>139</v>
      </c>
      <c r="G199" s="14"/>
      <c r="H199" s="195">
        <v>544.01999999999998</v>
      </c>
      <c r="I199" s="196"/>
      <c r="J199" s="14"/>
      <c r="K199" s="14"/>
      <c r="L199" s="192"/>
      <c r="M199" s="197"/>
      <c r="N199" s="198"/>
      <c r="O199" s="198"/>
      <c r="P199" s="198"/>
      <c r="Q199" s="198"/>
      <c r="R199" s="198"/>
      <c r="S199" s="198"/>
      <c r="T199" s="19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3" t="s">
        <v>137</v>
      </c>
      <c r="AU199" s="193" t="s">
        <v>80</v>
      </c>
      <c r="AV199" s="14" t="s">
        <v>134</v>
      </c>
      <c r="AW199" s="14" t="s">
        <v>33</v>
      </c>
      <c r="AX199" s="14" t="s">
        <v>15</v>
      </c>
      <c r="AY199" s="193" t="s">
        <v>126</v>
      </c>
    </row>
    <row r="200" s="2" customFormat="1" ht="37.8" customHeight="1">
      <c r="A200" s="38"/>
      <c r="B200" s="164"/>
      <c r="C200" s="165" t="s">
        <v>282</v>
      </c>
      <c r="D200" s="165" t="s">
        <v>129</v>
      </c>
      <c r="E200" s="166" t="s">
        <v>283</v>
      </c>
      <c r="F200" s="167" t="s">
        <v>284</v>
      </c>
      <c r="G200" s="168" t="s">
        <v>132</v>
      </c>
      <c r="H200" s="169">
        <v>474.84199999999998</v>
      </c>
      <c r="I200" s="170"/>
      <c r="J200" s="171">
        <f>ROUND(I200*H200,2)</f>
        <v>0</v>
      </c>
      <c r="K200" s="167" t="s">
        <v>133</v>
      </c>
      <c r="L200" s="39"/>
      <c r="M200" s="172" t="s">
        <v>3</v>
      </c>
      <c r="N200" s="173" t="s">
        <v>42</v>
      </c>
      <c r="O200" s="72"/>
      <c r="P200" s="174">
        <f>O200*H200</f>
        <v>0</v>
      </c>
      <c r="Q200" s="174">
        <v>0.050900000000000001</v>
      </c>
      <c r="R200" s="174">
        <f>Q200*H200</f>
        <v>24.1694578</v>
      </c>
      <c r="S200" s="174">
        <v>0</v>
      </c>
      <c r="T200" s="17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76" t="s">
        <v>134</v>
      </c>
      <c r="AT200" s="176" t="s">
        <v>129</v>
      </c>
      <c r="AU200" s="176" t="s">
        <v>80</v>
      </c>
      <c r="AY200" s="19" t="s">
        <v>126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9" t="s">
        <v>15</v>
      </c>
      <c r="BK200" s="177">
        <f>ROUND(I200*H200,2)</f>
        <v>0</v>
      </c>
      <c r="BL200" s="19" t="s">
        <v>134</v>
      </c>
      <c r="BM200" s="176" t="s">
        <v>285</v>
      </c>
    </row>
    <row r="201" s="2" customFormat="1">
      <c r="A201" s="38"/>
      <c r="B201" s="39"/>
      <c r="C201" s="38"/>
      <c r="D201" s="178" t="s">
        <v>135</v>
      </c>
      <c r="E201" s="38"/>
      <c r="F201" s="179" t="s">
        <v>286</v>
      </c>
      <c r="G201" s="38"/>
      <c r="H201" s="38"/>
      <c r="I201" s="180"/>
      <c r="J201" s="38"/>
      <c r="K201" s="38"/>
      <c r="L201" s="39"/>
      <c r="M201" s="181"/>
      <c r="N201" s="182"/>
      <c r="O201" s="72"/>
      <c r="P201" s="72"/>
      <c r="Q201" s="72"/>
      <c r="R201" s="72"/>
      <c r="S201" s="72"/>
      <c r="T201" s="7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9" t="s">
        <v>135</v>
      </c>
      <c r="AU201" s="19" t="s">
        <v>80</v>
      </c>
    </row>
    <row r="202" s="15" customFormat="1">
      <c r="A202" s="15"/>
      <c r="B202" s="200"/>
      <c r="C202" s="15"/>
      <c r="D202" s="184" t="s">
        <v>137</v>
      </c>
      <c r="E202" s="201" t="s">
        <v>3</v>
      </c>
      <c r="F202" s="202" t="s">
        <v>287</v>
      </c>
      <c r="G202" s="15"/>
      <c r="H202" s="201" t="s">
        <v>3</v>
      </c>
      <c r="I202" s="203"/>
      <c r="J202" s="15"/>
      <c r="K202" s="15"/>
      <c r="L202" s="200"/>
      <c r="M202" s="204"/>
      <c r="N202" s="205"/>
      <c r="O202" s="205"/>
      <c r="P202" s="205"/>
      <c r="Q202" s="205"/>
      <c r="R202" s="205"/>
      <c r="S202" s="205"/>
      <c r="T202" s="20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1" t="s">
        <v>137</v>
      </c>
      <c r="AU202" s="201" t="s">
        <v>80</v>
      </c>
      <c r="AV202" s="15" t="s">
        <v>15</v>
      </c>
      <c r="AW202" s="15" t="s">
        <v>33</v>
      </c>
      <c r="AX202" s="15" t="s">
        <v>71</v>
      </c>
      <c r="AY202" s="201" t="s">
        <v>126</v>
      </c>
    </row>
    <row r="203" s="13" customFormat="1">
      <c r="A203" s="13"/>
      <c r="B203" s="183"/>
      <c r="C203" s="13"/>
      <c r="D203" s="184" t="s">
        <v>137</v>
      </c>
      <c r="E203" s="185" t="s">
        <v>3</v>
      </c>
      <c r="F203" s="186" t="s">
        <v>288</v>
      </c>
      <c r="G203" s="13"/>
      <c r="H203" s="187">
        <v>509.49900000000002</v>
      </c>
      <c r="I203" s="188"/>
      <c r="J203" s="13"/>
      <c r="K203" s="13"/>
      <c r="L203" s="183"/>
      <c r="M203" s="189"/>
      <c r="N203" s="190"/>
      <c r="O203" s="190"/>
      <c r="P203" s="190"/>
      <c r="Q203" s="190"/>
      <c r="R203" s="190"/>
      <c r="S203" s="190"/>
      <c r="T203" s="19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5" t="s">
        <v>137</v>
      </c>
      <c r="AU203" s="185" t="s">
        <v>80</v>
      </c>
      <c r="AV203" s="13" t="s">
        <v>80</v>
      </c>
      <c r="AW203" s="13" t="s">
        <v>33</v>
      </c>
      <c r="AX203" s="13" t="s">
        <v>71</v>
      </c>
      <c r="AY203" s="185" t="s">
        <v>126</v>
      </c>
    </row>
    <row r="204" s="15" customFormat="1">
      <c r="A204" s="15"/>
      <c r="B204" s="200"/>
      <c r="C204" s="15"/>
      <c r="D204" s="184" t="s">
        <v>137</v>
      </c>
      <c r="E204" s="201" t="s">
        <v>3</v>
      </c>
      <c r="F204" s="202" t="s">
        <v>280</v>
      </c>
      <c r="G204" s="15"/>
      <c r="H204" s="201" t="s">
        <v>3</v>
      </c>
      <c r="I204" s="203"/>
      <c r="J204" s="15"/>
      <c r="K204" s="15"/>
      <c r="L204" s="200"/>
      <c r="M204" s="204"/>
      <c r="N204" s="205"/>
      <c r="O204" s="205"/>
      <c r="P204" s="205"/>
      <c r="Q204" s="205"/>
      <c r="R204" s="205"/>
      <c r="S204" s="205"/>
      <c r="T204" s="20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01" t="s">
        <v>137</v>
      </c>
      <c r="AU204" s="201" t="s">
        <v>80</v>
      </c>
      <c r="AV204" s="15" t="s">
        <v>15</v>
      </c>
      <c r="AW204" s="15" t="s">
        <v>33</v>
      </c>
      <c r="AX204" s="15" t="s">
        <v>71</v>
      </c>
      <c r="AY204" s="201" t="s">
        <v>126</v>
      </c>
    </row>
    <row r="205" s="13" customFormat="1">
      <c r="A205" s="13"/>
      <c r="B205" s="183"/>
      <c r="C205" s="13"/>
      <c r="D205" s="184" t="s">
        <v>137</v>
      </c>
      <c r="E205" s="185" t="s">
        <v>3</v>
      </c>
      <c r="F205" s="186" t="s">
        <v>289</v>
      </c>
      <c r="G205" s="13"/>
      <c r="H205" s="187">
        <v>-34.656999999999996</v>
      </c>
      <c r="I205" s="188"/>
      <c r="J205" s="13"/>
      <c r="K205" s="13"/>
      <c r="L205" s="183"/>
      <c r="M205" s="189"/>
      <c r="N205" s="190"/>
      <c r="O205" s="190"/>
      <c r="P205" s="190"/>
      <c r="Q205" s="190"/>
      <c r="R205" s="190"/>
      <c r="S205" s="190"/>
      <c r="T205" s="19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5" t="s">
        <v>137</v>
      </c>
      <c r="AU205" s="185" t="s">
        <v>80</v>
      </c>
      <c r="AV205" s="13" t="s">
        <v>80</v>
      </c>
      <c r="AW205" s="13" t="s">
        <v>33</v>
      </c>
      <c r="AX205" s="13" t="s">
        <v>71</v>
      </c>
      <c r="AY205" s="185" t="s">
        <v>126</v>
      </c>
    </row>
    <row r="206" s="14" customFormat="1">
      <c r="A206" s="14"/>
      <c r="B206" s="192"/>
      <c r="C206" s="14"/>
      <c r="D206" s="184" t="s">
        <v>137</v>
      </c>
      <c r="E206" s="193" t="s">
        <v>3</v>
      </c>
      <c r="F206" s="194" t="s">
        <v>139</v>
      </c>
      <c r="G206" s="14"/>
      <c r="H206" s="195">
        <v>474.84199999999998</v>
      </c>
      <c r="I206" s="196"/>
      <c r="J206" s="14"/>
      <c r="K206" s="14"/>
      <c r="L206" s="192"/>
      <c r="M206" s="197"/>
      <c r="N206" s="198"/>
      <c r="O206" s="198"/>
      <c r="P206" s="198"/>
      <c r="Q206" s="198"/>
      <c r="R206" s="198"/>
      <c r="S206" s="198"/>
      <c r="T206" s="19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3" t="s">
        <v>137</v>
      </c>
      <c r="AU206" s="193" t="s">
        <v>80</v>
      </c>
      <c r="AV206" s="14" t="s">
        <v>134</v>
      </c>
      <c r="AW206" s="14" t="s">
        <v>33</v>
      </c>
      <c r="AX206" s="14" t="s">
        <v>15</v>
      </c>
      <c r="AY206" s="193" t="s">
        <v>126</v>
      </c>
    </row>
    <row r="207" s="2" customFormat="1" ht="16.5" customHeight="1">
      <c r="A207" s="38"/>
      <c r="B207" s="164"/>
      <c r="C207" s="165" t="s">
        <v>290</v>
      </c>
      <c r="D207" s="165" t="s">
        <v>129</v>
      </c>
      <c r="E207" s="166" t="s">
        <v>291</v>
      </c>
      <c r="F207" s="167" t="s">
        <v>292</v>
      </c>
      <c r="G207" s="168" t="s">
        <v>132</v>
      </c>
      <c r="H207" s="169">
        <v>1057.4680000000001</v>
      </c>
      <c r="I207" s="170"/>
      <c r="J207" s="171">
        <f>ROUND(I207*H207,2)</f>
        <v>0</v>
      </c>
      <c r="K207" s="167" t="s">
        <v>133</v>
      </c>
      <c r="L207" s="39"/>
      <c r="M207" s="172" t="s">
        <v>3</v>
      </c>
      <c r="N207" s="173" t="s">
        <v>42</v>
      </c>
      <c r="O207" s="72"/>
      <c r="P207" s="174">
        <f>O207*H207</f>
        <v>0</v>
      </c>
      <c r="Q207" s="174">
        <v>0</v>
      </c>
      <c r="R207" s="174">
        <f>Q207*H207</f>
        <v>0</v>
      </c>
      <c r="S207" s="174">
        <v>0</v>
      </c>
      <c r="T207" s="17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76" t="s">
        <v>134</v>
      </c>
      <c r="AT207" s="176" t="s">
        <v>129</v>
      </c>
      <c r="AU207" s="176" t="s">
        <v>80</v>
      </c>
      <c r="AY207" s="19" t="s">
        <v>126</v>
      </c>
      <c r="BE207" s="177">
        <f>IF(N207="základní",J207,0)</f>
        <v>0</v>
      </c>
      <c r="BF207" s="177">
        <f>IF(N207="snížená",J207,0)</f>
        <v>0</v>
      </c>
      <c r="BG207" s="177">
        <f>IF(N207="zákl. přenesená",J207,0)</f>
        <v>0</v>
      </c>
      <c r="BH207" s="177">
        <f>IF(N207="sníž. přenesená",J207,0)</f>
        <v>0</v>
      </c>
      <c r="BI207" s="177">
        <f>IF(N207="nulová",J207,0)</f>
        <v>0</v>
      </c>
      <c r="BJ207" s="19" t="s">
        <v>15</v>
      </c>
      <c r="BK207" s="177">
        <f>ROUND(I207*H207,2)</f>
        <v>0</v>
      </c>
      <c r="BL207" s="19" t="s">
        <v>134</v>
      </c>
      <c r="BM207" s="176" t="s">
        <v>293</v>
      </c>
    </row>
    <row r="208" s="2" customFormat="1">
      <c r="A208" s="38"/>
      <c r="B208" s="39"/>
      <c r="C208" s="38"/>
      <c r="D208" s="178" t="s">
        <v>135</v>
      </c>
      <c r="E208" s="38"/>
      <c r="F208" s="179" t="s">
        <v>294</v>
      </c>
      <c r="G208" s="38"/>
      <c r="H208" s="38"/>
      <c r="I208" s="180"/>
      <c r="J208" s="38"/>
      <c r="K208" s="38"/>
      <c r="L208" s="39"/>
      <c r="M208" s="181"/>
      <c r="N208" s="182"/>
      <c r="O208" s="72"/>
      <c r="P208" s="72"/>
      <c r="Q208" s="72"/>
      <c r="R208" s="72"/>
      <c r="S208" s="72"/>
      <c r="T208" s="73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135</v>
      </c>
      <c r="AU208" s="19" t="s">
        <v>80</v>
      </c>
    </row>
    <row r="209" s="13" customFormat="1">
      <c r="A209" s="13"/>
      <c r="B209" s="183"/>
      <c r="C209" s="13"/>
      <c r="D209" s="184" t="s">
        <v>137</v>
      </c>
      <c r="E209" s="185" t="s">
        <v>3</v>
      </c>
      <c r="F209" s="186" t="s">
        <v>295</v>
      </c>
      <c r="G209" s="13"/>
      <c r="H209" s="187">
        <v>544.01999999999998</v>
      </c>
      <c r="I209" s="188"/>
      <c r="J209" s="13"/>
      <c r="K209" s="13"/>
      <c r="L209" s="183"/>
      <c r="M209" s="189"/>
      <c r="N209" s="190"/>
      <c r="O209" s="190"/>
      <c r="P209" s="190"/>
      <c r="Q209" s="190"/>
      <c r="R209" s="190"/>
      <c r="S209" s="190"/>
      <c r="T209" s="19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5" t="s">
        <v>137</v>
      </c>
      <c r="AU209" s="185" t="s">
        <v>80</v>
      </c>
      <c r="AV209" s="13" t="s">
        <v>80</v>
      </c>
      <c r="AW209" s="13" t="s">
        <v>33</v>
      </c>
      <c r="AX209" s="13" t="s">
        <v>71</v>
      </c>
      <c r="AY209" s="185" t="s">
        <v>126</v>
      </c>
    </row>
    <row r="210" s="13" customFormat="1">
      <c r="A210" s="13"/>
      <c r="B210" s="183"/>
      <c r="C210" s="13"/>
      <c r="D210" s="184" t="s">
        <v>137</v>
      </c>
      <c r="E210" s="185" t="s">
        <v>3</v>
      </c>
      <c r="F210" s="186" t="s">
        <v>296</v>
      </c>
      <c r="G210" s="13"/>
      <c r="H210" s="187">
        <v>474.84199999999998</v>
      </c>
      <c r="I210" s="188"/>
      <c r="J210" s="13"/>
      <c r="K210" s="13"/>
      <c r="L210" s="183"/>
      <c r="M210" s="189"/>
      <c r="N210" s="190"/>
      <c r="O210" s="190"/>
      <c r="P210" s="190"/>
      <c r="Q210" s="190"/>
      <c r="R210" s="190"/>
      <c r="S210" s="190"/>
      <c r="T210" s="19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5" t="s">
        <v>137</v>
      </c>
      <c r="AU210" s="185" t="s">
        <v>80</v>
      </c>
      <c r="AV210" s="13" t="s">
        <v>80</v>
      </c>
      <c r="AW210" s="13" t="s">
        <v>33</v>
      </c>
      <c r="AX210" s="13" t="s">
        <v>71</v>
      </c>
      <c r="AY210" s="185" t="s">
        <v>126</v>
      </c>
    </row>
    <row r="211" s="13" customFormat="1">
      <c r="A211" s="13"/>
      <c r="B211" s="183"/>
      <c r="C211" s="13"/>
      <c r="D211" s="184" t="s">
        <v>137</v>
      </c>
      <c r="E211" s="185" t="s">
        <v>3</v>
      </c>
      <c r="F211" s="186" t="s">
        <v>297</v>
      </c>
      <c r="G211" s="13"/>
      <c r="H211" s="187">
        <v>38.606000000000002</v>
      </c>
      <c r="I211" s="188"/>
      <c r="J211" s="13"/>
      <c r="K211" s="13"/>
      <c r="L211" s="183"/>
      <c r="M211" s="189"/>
      <c r="N211" s="190"/>
      <c r="O211" s="190"/>
      <c r="P211" s="190"/>
      <c r="Q211" s="190"/>
      <c r="R211" s="190"/>
      <c r="S211" s="190"/>
      <c r="T211" s="19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5" t="s">
        <v>137</v>
      </c>
      <c r="AU211" s="185" t="s">
        <v>80</v>
      </c>
      <c r="AV211" s="13" t="s">
        <v>80</v>
      </c>
      <c r="AW211" s="13" t="s">
        <v>33</v>
      </c>
      <c r="AX211" s="13" t="s">
        <v>71</v>
      </c>
      <c r="AY211" s="185" t="s">
        <v>126</v>
      </c>
    </row>
    <row r="212" s="14" customFormat="1">
      <c r="A212" s="14"/>
      <c r="B212" s="192"/>
      <c r="C212" s="14"/>
      <c r="D212" s="184" t="s">
        <v>137</v>
      </c>
      <c r="E212" s="193" t="s">
        <v>3</v>
      </c>
      <c r="F212" s="194" t="s">
        <v>139</v>
      </c>
      <c r="G212" s="14"/>
      <c r="H212" s="195">
        <v>1057.4680000000001</v>
      </c>
      <c r="I212" s="196"/>
      <c r="J212" s="14"/>
      <c r="K212" s="14"/>
      <c r="L212" s="192"/>
      <c r="M212" s="197"/>
      <c r="N212" s="198"/>
      <c r="O212" s="198"/>
      <c r="P212" s="198"/>
      <c r="Q212" s="198"/>
      <c r="R212" s="198"/>
      <c r="S212" s="198"/>
      <c r="T212" s="19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3" t="s">
        <v>137</v>
      </c>
      <c r="AU212" s="193" t="s">
        <v>80</v>
      </c>
      <c r="AV212" s="14" t="s">
        <v>134</v>
      </c>
      <c r="AW212" s="14" t="s">
        <v>33</v>
      </c>
      <c r="AX212" s="14" t="s">
        <v>15</v>
      </c>
      <c r="AY212" s="193" t="s">
        <v>126</v>
      </c>
    </row>
    <row r="213" s="2" customFormat="1" ht="33" customHeight="1">
      <c r="A213" s="38"/>
      <c r="B213" s="164"/>
      <c r="C213" s="165" t="s">
        <v>298</v>
      </c>
      <c r="D213" s="165" t="s">
        <v>129</v>
      </c>
      <c r="E213" s="166" t="s">
        <v>299</v>
      </c>
      <c r="F213" s="167" t="s">
        <v>300</v>
      </c>
      <c r="G213" s="168" t="s">
        <v>148</v>
      </c>
      <c r="H213" s="169">
        <v>1.1970000000000001</v>
      </c>
      <c r="I213" s="170"/>
      <c r="J213" s="171">
        <f>ROUND(I213*H213,2)</f>
        <v>0</v>
      </c>
      <c r="K213" s="167" t="s">
        <v>133</v>
      </c>
      <c r="L213" s="39"/>
      <c r="M213" s="172" t="s">
        <v>3</v>
      </c>
      <c r="N213" s="173" t="s">
        <v>42</v>
      </c>
      <c r="O213" s="72"/>
      <c r="P213" s="174">
        <f>O213*H213</f>
        <v>0</v>
      </c>
      <c r="Q213" s="174">
        <v>2.3010199999999998</v>
      </c>
      <c r="R213" s="174">
        <f>Q213*H213</f>
        <v>2.7543209399999999</v>
      </c>
      <c r="S213" s="174">
        <v>0</v>
      </c>
      <c r="T213" s="17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76" t="s">
        <v>134</v>
      </c>
      <c r="AT213" s="176" t="s">
        <v>129</v>
      </c>
      <c r="AU213" s="176" t="s">
        <v>80</v>
      </c>
      <c r="AY213" s="19" t="s">
        <v>126</v>
      </c>
      <c r="BE213" s="177">
        <f>IF(N213="základní",J213,0)</f>
        <v>0</v>
      </c>
      <c r="BF213" s="177">
        <f>IF(N213="snížená",J213,0)</f>
        <v>0</v>
      </c>
      <c r="BG213" s="177">
        <f>IF(N213="zákl. přenesená",J213,0)</f>
        <v>0</v>
      </c>
      <c r="BH213" s="177">
        <f>IF(N213="sníž. přenesená",J213,0)</f>
        <v>0</v>
      </c>
      <c r="BI213" s="177">
        <f>IF(N213="nulová",J213,0)</f>
        <v>0</v>
      </c>
      <c r="BJ213" s="19" t="s">
        <v>15</v>
      </c>
      <c r="BK213" s="177">
        <f>ROUND(I213*H213,2)</f>
        <v>0</v>
      </c>
      <c r="BL213" s="19" t="s">
        <v>134</v>
      </c>
      <c r="BM213" s="176" t="s">
        <v>301</v>
      </c>
    </row>
    <row r="214" s="2" customFormat="1">
      <c r="A214" s="38"/>
      <c r="B214" s="39"/>
      <c r="C214" s="38"/>
      <c r="D214" s="178" t="s">
        <v>135</v>
      </c>
      <c r="E214" s="38"/>
      <c r="F214" s="179" t="s">
        <v>302</v>
      </c>
      <c r="G214" s="38"/>
      <c r="H214" s="38"/>
      <c r="I214" s="180"/>
      <c r="J214" s="38"/>
      <c r="K214" s="38"/>
      <c r="L214" s="39"/>
      <c r="M214" s="181"/>
      <c r="N214" s="182"/>
      <c r="O214" s="72"/>
      <c r="P214" s="72"/>
      <c r="Q214" s="72"/>
      <c r="R214" s="72"/>
      <c r="S214" s="72"/>
      <c r="T214" s="73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9" t="s">
        <v>135</v>
      </c>
      <c r="AU214" s="19" t="s">
        <v>80</v>
      </c>
    </row>
    <row r="215" s="15" customFormat="1">
      <c r="A215" s="15"/>
      <c r="B215" s="200"/>
      <c r="C215" s="15"/>
      <c r="D215" s="184" t="s">
        <v>137</v>
      </c>
      <c r="E215" s="201" t="s">
        <v>3</v>
      </c>
      <c r="F215" s="202" t="s">
        <v>303</v>
      </c>
      <c r="G215" s="15"/>
      <c r="H215" s="201" t="s">
        <v>3</v>
      </c>
      <c r="I215" s="203"/>
      <c r="J215" s="15"/>
      <c r="K215" s="15"/>
      <c r="L215" s="200"/>
      <c r="M215" s="204"/>
      <c r="N215" s="205"/>
      <c r="O215" s="205"/>
      <c r="P215" s="205"/>
      <c r="Q215" s="205"/>
      <c r="R215" s="205"/>
      <c r="S215" s="205"/>
      <c r="T215" s="20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01" t="s">
        <v>137</v>
      </c>
      <c r="AU215" s="201" t="s">
        <v>80</v>
      </c>
      <c r="AV215" s="15" t="s">
        <v>15</v>
      </c>
      <c r="AW215" s="15" t="s">
        <v>33</v>
      </c>
      <c r="AX215" s="15" t="s">
        <v>71</v>
      </c>
      <c r="AY215" s="201" t="s">
        <v>126</v>
      </c>
    </row>
    <row r="216" s="15" customFormat="1">
      <c r="A216" s="15"/>
      <c r="B216" s="200"/>
      <c r="C216" s="15"/>
      <c r="D216" s="184" t="s">
        <v>137</v>
      </c>
      <c r="E216" s="201" t="s">
        <v>3</v>
      </c>
      <c r="F216" s="202" t="s">
        <v>304</v>
      </c>
      <c r="G216" s="15"/>
      <c r="H216" s="201" t="s">
        <v>3</v>
      </c>
      <c r="I216" s="203"/>
      <c r="J216" s="15"/>
      <c r="K216" s="15"/>
      <c r="L216" s="200"/>
      <c r="M216" s="204"/>
      <c r="N216" s="205"/>
      <c r="O216" s="205"/>
      <c r="P216" s="205"/>
      <c r="Q216" s="205"/>
      <c r="R216" s="205"/>
      <c r="S216" s="205"/>
      <c r="T216" s="20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01" t="s">
        <v>137</v>
      </c>
      <c r="AU216" s="201" t="s">
        <v>80</v>
      </c>
      <c r="AV216" s="15" t="s">
        <v>15</v>
      </c>
      <c r="AW216" s="15" t="s">
        <v>33</v>
      </c>
      <c r="AX216" s="15" t="s">
        <v>71</v>
      </c>
      <c r="AY216" s="201" t="s">
        <v>126</v>
      </c>
    </row>
    <row r="217" s="13" customFormat="1">
      <c r="A217" s="13"/>
      <c r="B217" s="183"/>
      <c r="C217" s="13"/>
      <c r="D217" s="184" t="s">
        <v>137</v>
      </c>
      <c r="E217" s="185" t="s">
        <v>3</v>
      </c>
      <c r="F217" s="186" t="s">
        <v>305</v>
      </c>
      <c r="G217" s="13"/>
      <c r="H217" s="187">
        <v>1.1970000000000001</v>
      </c>
      <c r="I217" s="188"/>
      <c r="J217" s="13"/>
      <c r="K217" s="13"/>
      <c r="L217" s="183"/>
      <c r="M217" s="189"/>
      <c r="N217" s="190"/>
      <c r="O217" s="190"/>
      <c r="P217" s="190"/>
      <c r="Q217" s="190"/>
      <c r="R217" s="190"/>
      <c r="S217" s="190"/>
      <c r="T217" s="19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5" t="s">
        <v>137</v>
      </c>
      <c r="AU217" s="185" t="s">
        <v>80</v>
      </c>
      <c r="AV217" s="13" t="s">
        <v>80</v>
      </c>
      <c r="AW217" s="13" t="s">
        <v>33</v>
      </c>
      <c r="AX217" s="13" t="s">
        <v>71</v>
      </c>
      <c r="AY217" s="185" t="s">
        <v>126</v>
      </c>
    </row>
    <row r="218" s="14" customFormat="1">
      <c r="A218" s="14"/>
      <c r="B218" s="192"/>
      <c r="C218" s="14"/>
      <c r="D218" s="184" t="s">
        <v>137</v>
      </c>
      <c r="E218" s="193" t="s">
        <v>3</v>
      </c>
      <c r="F218" s="194" t="s">
        <v>139</v>
      </c>
      <c r="G218" s="14"/>
      <c r="H218" s="195">
        <v>1.1970000000000001</v>
      </c>
      <c r="I218" s="196"/>
      <c r="J218" s="14"/>
      <c r="K218" s="14"/>
      <c r="L218" s="192"/>
      <c r="M218" s="197"/>
      <c r="N218" s="198"/>
      <c r="O218" s="198"/>
      <c r="P218" s="198"/>
      <c r="Q218" s="198"/>
      <c r="R218" s="198"/>
      <c r="S218" s="198"/>
      <c r="T218" s="19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3" t="s">
        <v>137</v>
      </c>
      <c r="AU218" s="193" t="s">
        <v>80</v>
      </c>
      <c r="AV218" s="14" t="s">
        <v>134</v>
      </c>
      <c r="AW218" s="14" t="s">
        <v>33</v>
      </c>
      <c r="AX218" s="14" t="s">
        <v>15</v>
      </c>
      <c r="AY218" s="193" t="s">
        <v>126</v>
      </c>
    </row>
    <row r="219" s="12" customFormat="1" ht="22.8" customHeight="1">
      <c r="A219" s="12"/>
      <c r="B219" s="151"/>
      <c r="C219" s="12"/>
      <c r="D219" s="152" t="s">
        <v>70</v>
      </c>
      <c r="E219" s="162" t="s">
        <v>306</v>
      </c>
      <c r="F219" s="162" t="s">
        <v>307</v>
      </c>
      <c r="G219" s="12"/>
      <c r="H219" s="12"/>
      <c r="I219" s="154"/>
      <c r="J219" s="163">
        <f>BK219</f>
        <v>0</v>
      </c>
      <c r="K219" s="12"/>
      <c r="L219" s="151"/>
      <c r="M219" s="156"/>
      <c r="N219" s="157"/>
      <c r="O219" s="157"/>
      <c r="P219" s="158">
        <f>SUM(P220:P278)</f>
        <v>0</v>
      </c>
      <c r="Q219" s="157"/>
      <c r="R219" s="158">
        <f>SUM(R220:R278)</f>
        <v>0.04363715</v>
      </c>
      <c r="S219" s="157"/>
      <c r="T219" s="159">
        <f>SUM(T220:T278)</f>
        <v>48.639600000000002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2" t="s">
        <v>15</v>
      </c>
      <c r="AT219" s="160" t="s">
        <v>70</v>
      </c>
      <c r="AU219" s="160" t="s">
        <v>15</v>
      </c>
      <c r="AY219" s="152" t="s">
        <v>126</v>
      </c>
      <c r="BK219" s="161">
        <f>SUM(BK220:BK278)</f>
        <v>0</v>
      </c>
    </row>
    <row r="220" s="2" customFormat="1" ht="24.15" customHeight="1">
      <c r="A220" s="38"/>
      <c r="B220" s="164"/>
      <c r="C220" s="165" t="s">
        <v>308</v>
      </c>
      <c r="D220" s="165" t="s">
        <v>129</v>
      </c>
      <c r="E220" s="166" t="s">
        <v>309</v>
      </c>
      <c r="F220" s="167" t="s">
        <v>310</v>
      </c>
      <c r="G220" s="168" t="s">
        <v>132</v>
      </c>
      <c r="H220" s="169">
        <v>92.844999999999999</v>
      </c>
      <c r="I220" s="170"/>
      <c r="J220" s="171">
        <f>ROUND(I220*H220,2)</f>
        <v>0</v>
      </c>
      <c r="K220" s="167" t="s">
        <v>133</v>
      </c>
      <c r="L220" s="39"/>
      <c r="M220" s="172" t="s">
        <v>3</v>
      </c>
      <c r="N220" s="173" t="s">
        <v>42</v>
      </c>
      <c r="O220" s="72"/>
      <c r="P220" s="174">
        <f>O220*H220</f>
        <v>0</v>
      </c>
      <c r="Q220" s="174">
        <v>0.00046999999999999999</v>
      </c>
      <c r="R220" s="174">
        <f>Q220*H220</f>
        <v>0.04363715</v>
      </c>
      <c r="S220" s="174">
        <v>0</v>
      </c>
      <c r="T220" s="17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76" t="s">
        <v>134</v>
      </c>
      <c r="AT220" s="176" t="s">
        <v>129</v>
      </c>
      <c r="AU220" s="176" t="s">
        <v>80</v>
      </c>
      <c r="AY220" s="19" t="s">
        <v>126</v>
      </c>
      <c r="BE220" s="177">
        <f>IF(N220="základní",J220,0)</f>
        <v>0</v>
      </c>
      <c r="BF220" s="177">
        <f>IF(N220="snížená",J220,0)</f>
        <v>0</v>
      </c>
      <c r="BG220" s="177">
        <f>IF(N220="zákl. přenesená",J220,0)</f>
        <v>0</v>
      </c>
      <c r="BH220" s="177">
        <f>IF(N220="sníž. přenesená",J220,0)</f>
        <v>0</v>
      </c>
      <c r="BI220" s="177">
        <f>IF(N220="nulová",J220,0)</f>
        <v>0</v>
      </c>
      <c r="BJ220" s="19" t="s">
        <v>15</v>
      </c>
      <c r="BK220" s="177">
        <f>ROUND(I220*H220,2)</f>
        <v>0</v>
      </c>
      <c r="BL220" s="19" t="s">
        <v>134</v>
      </c>
      <c r="BM220" s="176" t="s">
        <v>311</v>
      </c>
    </row>
    <row r="221" s="2" customFormat="1">
      <c r="A221" s="38"/>
      <c r="B221" s="39"/>
      <c r="C221" s="38"/>
      <c r="D221" s="178" t="s">
        <v>135</v>
      </c>
      <c r="E221" s="38"/>
      <c r="F221" s="179" t="s">
        <v>312</v>
      </c>
      <c r="G221" s="38"/>
      <c r="H221" s="38"/>
      <c r="I221" s="180"/>
      <c r="J221" s="38"/>
      <c r="K221" s="38"/>
      <c r="L221" s="39"/>
      <c r="M221" s="181"/>
      <c r="N221" s="182"/>
      <c r="O221" s="72"/>
      <c r="P221" s="72"/>
      <c r="Q221" s="72"/>
      <c r="R221" s="72"/>
      <c r="S221" s="72"/>
      <c r="T221" s="73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9" t="s">
        <v>135</v>
      </c>
      <c r="AU221" s="19" t="s">
        <v>80</v>
      </c>
    </row>
    <row r="222" s="15" customFormat="1">
      <c r="A222" s="15"/>
      <c r="B222" s="200"/>
      <c r="C222" s="15"/>
      <c r="D222" s="184" t="s">
        <v>137</v>
      </c>
      <c r="E222" s="201" t="s">
        <v>3</v>
      </c>
      <c r="F222" s="202" t="s">
        <v>313</v>
      </c>
      <c r="G222" s="15"/>
      <c r="H222" s="201" t="s">
        <v>3</v>
      </c>
      <c r="I222" s="203"/>
      <c r="J222" s="15"/>
      <c r="K222" s="15"/>
      <c r="L222" s="200"/>
      <c r="M222" s="204"/>
      <c r="N222" s="205"/>
      <c r="O222" s="205"/>
      <c r="P222" s="205"/>
      <c r="Q222" s="205"/>
      <c r="R222" s="205"/>
      <c r="S222" s="205"/>
      <c r="T222" s="20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01" t="s">
        <v>137</v>
      </c>
      <c r="AU222" s="201" t="s">
        <v>80</v>
      </c>
      <c r="AV222" s="15" t="s">
        <v>15</v>
      </c>
      <c r="AW222" s="15" t="s">
        <v>33</v>
      </c>
      <c r="AX222" s="15" t="s">
        <v>71</v>
      </c>
      <c r="AY222" s="201" t="s">
        <v>126</v>
      </c>
    </row>
    <row r="223" s="13" customFormat="1">
      <c r="A223" s="13"/>
      <c r="B223" s="183"/>
      <c r="C223" s="13"/>
      <c r="D223" s="184" t="s">
        <v>137</v>
      </c>
      <c r="E223" s="185" t="s">
        <v>3</v>
      </c>
      <c r="F223" s="186" t="s">
        <v>314</v>
      </c>
      <c r="G223" s="13"/>
      <c r="H223" s="187">
        <v>61.210000000000001</v>
      </c>
      <c r="I223" s="188"/>
      <c r="J223" s="13"/>
      <c r="K223" s="13"/>
      <c r="L223" s="183"/>
      <c r="M223" s="189"/>
      <c r="N223" s="190"/>
      <c r="O223" s="190"/>
      <c r="P223" s="190"/>
      <c r="Q223" s="190"/>
      <c r="R223" s="190"/>
      <c r="S223" s="190"/>
      <c r="T223" s="19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5" t="s">
        <v>137</v>
      </c>
      <c r="AU223" s="185" t="s">
        <v>80</v>
      </c>
      <c r="AV223" s="13" t="s">
        <v>80</v>
      </c>
      <c r="AW223" s="13" t="s">
        <v>33</v>
      </c>
      <c r="AX223" s="13" t="s">
        <v>71</v>
      </c>
      <c r="AY223" s="185" t="s">
        <v>126</v>
      </c>
    </row>
    <row r="224" s="15" customFormat="1">
      <c r="A224" s="15"/>
      <c r="B224" s="200"/>
      <c r="C224" s="15"/>
      <c r="D224" s="184" t="s">
        <v>137</v>
      </c>
      <c r="E224" s="201" t="s">
        <v>3</v>
      </c>
      <c r="F224" s="202" t="s">
        <v>315</v>
      </c>
      <c r="G224" s="15"/>
      <c r="H224" s="201" t="s">
        <v>3</v>
      </c>
      <c r="I224" s="203"/>
      <c r="J224" s="15"/>
      <c r="K224" s="15"/>
      <c r="L224" s="200"/>
      <c r="M224" s="204"/>
      <c r="N224" s="205"/>
      <c r="O224" s="205"/>
      <c r="P224" s="205"/>
      <c r="Q224" s="205"/>
      <c r="R224" s="205"/>
      <c r="S224" s="205"/>
      <c r="T224" s="20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01" t="s">
        <v>137</v>
      </c>
      <c r="AU224" s="201" t="s">
        <v>80</v>
      </c>
      <c r="AV224" s="15" t="s">
        <v>15</v>
      </c>
      <c r="AW224" s="15" t="s">
        <v>33</v>
      </c>
      <c r="AX224" s="15" t="s">
        <v>71</v>
      </c>
      <c r="AY224" s="201" t="s">
        <v>126</v>
      </c>
    </row>
    <row r="225" s="13" customFormat="1">
      <c r="A225" s="13"/>
      <c r="B225" s="183"/>
      <c r="C225" s="13"/>
      <c r="D225" s="184" t="s">
        <v>137</v>
      </c>
      <c r="E225" s="185" t="s">
        <v>3</v>
      </c>
      <c r="F225" s="186" t="s">
        <v>316</v>
      </c>
      <c r="G225" s="13"/>
      <c r="H225" s="187">
        <v>31.635000000000002</v>
      </c>
      <c r="I225" s="188"/>
      <c r="J225" s="13"/>
      <c r="K225" s="13"/>
      <c r="L225" s="183"/>
      <c r="M225" s="189"/>
      <c r="N225" s="190"/>
      <c r="O225" s="190"/>
      <c r="P225" s="190"/>
      <c r="Q225" s="190"/>
      <c r="R225" s="190"/>
      <c r="S225" s="190"/>
      <c r="T225" s="19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5" t="s">
        <v>137</v>
      </c>
      <c r="AU225" s="185" t="s">
        <v>80</v>
      </c>
      <c r="AV225" s="13" t="s">
        <v>80</v>
      </c>
      <c r="AW225" s="13" t="s">
        <v>33</v>
      </c>
      <c r="AX225" s="13" t="s">
        <v>71</v>
      </c>
      <c r="AY225" s="185" t="s">
        <v>126</v>
      </c>
    </row>
    <row r="226" s="14" customFormat="1">
      <c r="A226" s="14"/>
      <c r="B226" s="192"/>
      <c r="C226" s="14"/>
      <c r="D226" s="184" t="s">
        <v>137</v>
      </c>
      <c r="E226" s="193" t="s">
        <v>3</v>
      </c>
      <c r="F226" s="194" t="s">
        <v>139</v>
      </c>
      <c r="G226" s="14"/>
      <c r="H226" s="195">
        <v>92.844999999999999</v>
      </c>
      <c r="I226" s="196"/>
      <c r="J226" s="14"/>
      <c r="K226" s="14"/>
      <c r="L226" s="192"/>
      <c r="M226" s="197"/>
      <c r="N226" s="198"/>
      <c r="O226" s="198"/>
      <c r="P226" s="198"/>
      <c r="Q226" s="198"/>
      <c r="R226" s="198"/>
      <c r="S226" s="198"/>
      <c r="T226" s="19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3" t="s">
        <v>137</v>
      </c>
      <c r="AU226" s="193" t="s">
        <v>80</v>
      </c>
      <c r="AV226" s="14" t="s">
        <v>134</v>
      </c>
      <c r="AW226" s="14" t="s">
        <v>33</v>
      </c>
      <c r="AX226" s="14" t="s">
        <v>15</v>
      </c>
      <c r="AY226" s="193" t="s">
        <v>126</v>
      </c>
    </row>
    <row r="227" s="2" customFormat="1" ht="49.05" customHeight="1">
      <c r="A227" s="38"/>
      <c r="B227" s="164"/>
      <c r="C227" s="165" t="s">
        <v>317</v>
      </c>
      <c r="D227" s="165" t="s">
        <v>129</v>
      </c>
      <c r="E227" s="166" t="s">
        <v>318</v>
      </c>
      <c r="F227" s="167" t="s">
        <v>319</v>
      </c>
      <c r="G227" s="168" t="s">
        <v>132</v>
      </c>
      <c r="H227" s="169">
        <v>1250</v>
      </c>
      <c r="I227" s="170"/>
      <c r="J227" s="171">
        <f>ROUND(I227*H227,2)</f>
        <v>0</v>
      </c>
      <c r="K227" s="167" t="s">
        <v>133</v>
      </c>
      <c r="L227" s="39"/>
      <c r="M227" s="172" t="s">
        <v>3</v>
      </c>
      <c r="N227" s="173" t="s">
        <v>42</v>
      </c>
      <c r="O227" s="72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76" t="s">
        <v>134</v>
      </c>
      <c r="AT227" s="176" t="s">
        <v>129</v>
      </c>
      <c r="AU227" s="176" t="s">
        <v>80</v>
      </c>
      <c r="AY227" s="19" t="s">
        <v>126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9" t="s">
        <v>15</v>
      </c>
      <c r="BK227" s="177">
        <f>ROUND(I227*H227,2)</f>
        <v>0</v>
      </c>
      <c r="BL227" s="19" t="s">
        <v>134</v>
      </c>
      <c r="BM227" s="176" t="s">
        <v>320</v>
      </c>
    </row>
    <row r="228" s="2" customFormat="1">
      <c r="A228" s="38"/>
      <c r="B228" s="39"/>
      <c r="C228" s="38"/>
      <c r="D228" s="178" t="s">
        <v>135</v>
      </c>
      <c r="E228" s="38"/>
      <c r="F228" s="179" t="s">
        <v>321</v>
      </c>
      <c r="G228" s="38"/>
      <c r="H228" s="38"/>
      <c r="I228" s="180"/>
      <c r="J228" s="38"/>
      <c r="K228" s="38"/>
      <c r="L228" s="39"/>
      <c r="M228" s="181"/>
      <c r="N228" s="182"/>
      <c r="O228" s="72"/>
      <c r="P228" s="72"/>
      <c r="Q228" s="72"/>
      <c r="R228" s="72"/>
      <c r="S228" s="72"/>
      <c r="T228" s="73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135</v>
      </c>
      <c r="AU228" s="19" t="s">
        <v>80</v>
      </c>
    </row>
    <row r="229" s="2" customFormat="1" ht="49.05" customHeight="1">
      <c r="A229" s="38"/>
      <c r="B229" s="164"/>
      <c r="C229" s="165" t="s">
        <v>301</v>
      </c>
      <c r="D229" s="165" t="s">
        <v>129</v>
      </c>
      <c r="E229" s="166" t="s">
        <v>322</v>
      </c>
      <c r="F229" s="167" t="s">
        <v>323</v>
      </c>
      <c r="G229" s="168" t="s">
        <v>132</v>
      </c>
      <c r="H229" s="169">
        <v>112500</v>
      </c>
      <c r="I229" s="170"/>
      <c r="J229" s="171">
        <f>ROUND(I229*H229,2)</f>
        <v>0</v>
      </c>
      <c r="K229" s="167" t="s">
        <v>133</v>
      </c>
      <c r="L229" s="39"/>
      <c r="M229" s="172" t="s">
        <v>3</v>
      </c>
      <c r="N229" s="173" t="s">
        <v>42</v>
      </c>
      <c r="O229" s="72"/>
      <c r="P229" s="174">
        <f>O229*H229</f>
        <v>0</v>
      </c>
      <c r="Q229" s="174">
        <v>0</v>
      </c>
      <c r="R229" s="174">
        <f>Q229*H229</f>
        <v>0</v>
      </c>
      <c r="S229" s="174">
        <v>0</v>
      </c>
      <c r="T229" s="17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76" t="s">
        <v>134</v>
      </c>
      <c r="AT229" s="176" t="s">
        <v>129</v>
      </c>
      <c r="AU229" s="176" t="s">
        <v>80</v>
      </c>
      <c r="AY229" s="19" t="s">
        <v>126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9" t="s">
        <v>15</v>
      </c>
      <c r="BK229" s="177">
        <f>ROUND(I229*H229,2)</f>
        <v>0</v>
      </c>
      <c r="BL229" s="19" t="s">
        <v>134</v>
      </c>
      <c r="BM229" s="176" t="s">
        <v>324</v>
      </c>
    </row>
    <row r="230" s="2" customFormat="1">
      <c r="A230" s="38"/>
      <c r="B230" s="39"/>
      <c r="C230" s="38"/>
      <c r="D230" s="178" t="s">
        <v>135</v>
      </c>
      <c r="E230" s="38"/>
      <c r="F230" s="179" t="s">
        <v>325</v>
      </c>
      <c r="G230" s="38"/>
      <c r="H230" s="38"/>
      <c r="I230" s="180"/>
      <c r="J230" s="38"/>
      <c r="K230" s="38"/>
      <c r="L230" s="39"/>
      <c r="M230" s="181"/>
      <c r="N230" s="182"/>
      <c r="O230" s="72"/>
      <c r="P230" s="72"/>
      <c r="Q230" s="72"/>
      <c r="R230" s="72"/>
      <c r="S230" s="72"/>
      <c r="T230" s="73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9" t="s">
        <v>135</v>
      </c>
      <c r="AU230" s="19" t="s">
        <v>80</v>
      </c>
    </row>
    <row r="231" s="2" customFormat="1" ht="49.05" customHeight="1">
      <c r="A231" s="38"/>
      <c r="B231" s="164"/>
      <c r="C231" s="165" t="s">
        <v>320</v>
      </c>
      <c r="D231" s="165" t="s">
        <v>129</v>
      </c>
      <c r="E231" s="166" t="s">
        <v>326</v>
      </c>
      <c r="F231" s="167" t="s">
        <v>327</v>
      </c>
      <c r="G231" s="168" t="s">
        <v>132</v>
      </c>
      <c r="H231" s="169">
        <v>1250</v>
      </c>
      <c r="I231" s="170"/>
      <c r="J231" s="171">
        <f>ROUND(I231*H231,2)</f>
        <v>0</v>
      </c>
      <c r="K231" s="167" t="s">
        <v>133</v>
      </c>
      <c r="L231" s="39"/>
      <c r="M231" s="172" t="s">
        <v>3</v>
      </c>
      <c r="N231" s="173" t="s">
        <v>42</v>
      </c>
      <c r="O231" s="72"/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76" t="s">
        <v>134</v>
      </c>
      <c r="AT231" s="176" t="s">
        <v>129</v>
      </c>
      <c r="AU231" s="176" t="s">
        <v>80</v>
      </c>
      <c r="AY231" s="19" t="s">
        <v>126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9" t="s">
        <v>15</v>
      </c>
      <c r="BK231" s="177">
        <f>ROUND(I231*H231,2)</f>
        <v>0</v>
      </c>
      <c r="BL231" s="19" t="s">
        <v>134</v>
      </c>
      <c r="BM231" s="176" t="s">
        <v>328</v>
      </c>
    </row>
    <row r="232" s="2" customFormat="1">
      <c r="A232" s="38"/>
      <c r="B232" s="39"/>
      <c r="C232" s="38"/>
      <c r="D232" s="178" t="s">
        <v>135</v>
      </c>
      <c r="E232" s="38"/>
      <c r="F232" s="179" t="s">
        <v>329</v>
      </c>
      <c r="G232" s="38"/>
      <c r="H232" s="38"/>
      <c r="I232" s="180"/>
      <c r="J232" s="38"/>
      <c r="K232" s="38"/>
      <c r="L232" s="39"/>
      <c r="M232" s="181"/>
      <c r="N232" s="182"/>
      <c r="O232" s="72"/>
      <c r="P232" s="72"/>
      <c r="Q232" s="72"/>
      <c r="R232" s="72"/>
      <c r="S232" s="72"/>
      <c r="T232" s="73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135</v>
      </c>
      <c r="AU232" s="19" t="s">
        <v>80</v>
      </c>
    </row>
    <row r="233" s="2" customFormat="1" ht="49.05" customHeight="1">
      <c r="A233" s="38"/>
      <c r="B233" s="164"/>
      <c r="C233" s="165" t="s">
        <v>330</v>
      </c>
      <c r="D233" s="165" t="s">
        <v>129</v>
      </c>
      <c r="E233" s="166" t="s">
        <v>331</v>
      </c>
      <c r="F233" s="167" t="s">
        <v>332</v>
      </c>
      <c r="G233" s="168" t="s">
        <v>132</v>
      </c>
      <c r="H233" s="169">
        <v>170</v>
      </c>
      <c r="I233" s="170"/>
      <c r="J233" s="171">
        <f>ROUND(I233*H233,2)</f>
        <v>0</v>
      </c>
      <c r="K233" s="167" t="s">
        <v>133</v>
      </c>
      <c r="L233" s="39"/>
      <c r="M233" s="172" t="s">
        <v>3</v>
      </c>
      <c r="N233" s="173" t="s">
        <v>42</v>
      </c>
      <c r="O233" s="72"/>
      <c r="P233" s="174">
        <f>O233*H233</f>
        <v>0</v>
      </c>
      <c r="Q233" s="174">
        <v>0</v>
      </c>
      <c r="R233" s="174">
        <f>Q233*H233</f>
        <v>0</v>
      </c>
      <c r="S233" s="174">
        <v>0</v>
      </c>
      <c r="T233" s="17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76" t="s">
        <v>134</v>
      </c>
      <c r="AT233" s="176" t="s">
        <v>129</v>
      </c>
      <c r="AU233" s="176" t="s">
        <v>80</v>
      </c>
      <c r="AY233" s="19" t="s">
        <v>126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9" t="s">
        <v>15</v>
      </c>
      <c r="BK233" s="177">
        <f>ROUND(I233*H233,2)</f>
        <v>0</v>
      </c>
      <c r="BL233" s="19" t="s">
        <v>134</v>
      </c>
      <c r="BM233" s="176" t="s">
        <v>333</v>
      </c>
    </row>
    <row r="234" s="2" customFormat="1">
      <c r="A234" s="38"/>
      <c r="B234" s="39"/>
      <c r="C234" s="38"/>
      <c r="D234" s="178" t="s">
        <v>135</v>
      </c>
      <c r="E234" s="38"/>
      <c r="F234" s="179" t="s">
        <v>334</v>
      </c>
      <c r="G234" s="38"/>
      <c r="H234" s="38"/>
      <c r="I234" s="180"/>
      <c r="J234" s="38"/>
      <c r="K234" s="38"/>
      <c r="L234" s="39"/>
      <c r="M234" s="181"/>
      <c r="N234" s="182"/>
      <c r="O234" s="72"/>
      <c r="P234" s="72"/>
      <c r="Q234" s="72"/>
      <c r="R234" s="72"/>
      <c r="S234" s="72"/>
      <c r="T234" s="73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135</v>
      </c>
      <c r="AU234" s="19" t="s">
        <v>80</v>
      </c>
    </row>
    <row r="235" s="2" customFormat="1" ht="37.8" customHeight="1">
      <c r="A235" s="38"/>
      <c r="B235" s="164"/>
      <c r="C235" s="165" t="s">
        <v>335</v>
      </c>
      <c r="D235" s="165" t="s">
        <v>129</v>
      </c>
      <c r="E235" s="166" t="s">
        <v>336</v>
      </c>
      <c r="F235" s="167" t="s">
        <v>337</v>
      </c>
      <c r="G235" s="168" t="s">
        <v>132</v>
      </c>
      <c r="H235" s="169">
        <v>5100</v>
      </c>
      <c r="I235" s="170"/>
      <c r="J235" s="171">
        <f>ROUND(I235*H235,2)</f>
        <v>0</v>
      </c>
      <c r="K235" s="167" t="s">
        <v>133</v>
      </c>
      <c r="L235" s="39"/>
      <c r="M235" s="172" t="s">
        <v>3</v>
      </c>
      <c r="N235" s="173" t="s">
        <v>42</v>
      </c>
      <c r="O235" s="72"/>
      <c r="P235" s="174">
        <f>O235*H235</f>
        <v>0</v>
      </c>
      <c r="Q235" s="174">
        <v>0</v>
      </c>
      <c r="R235" s="174">
        <f>Q235*H235</f>
        <v>0</v>
      </c>
      <c r="S235" s="174">
        <v>0</v>
      </c>
      <c r="T235" s="17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76" t="s">
        <v>134</v>
      </c>
      <c r="AT235" s="176" t="s">
        <v>129</v>
      </c>
      <c r="AU235" s="176" t="s">
        <v>80</v>
      </c>
      <c r="AY235" s="19" t="s">
        <v>126</v>
      </c>
      <c r="BE235" s="177">
        <f>IF(N235="základní",J235,0)</f>
        <v>0</v>
      </c>
      <c r="BF235" s="177">
        <f>IF(N235="snížená",J235,0)</f>
        <v>0</v>
      </c>
      <c r="BG235" s="177">
        <f>IF(N235="zákl. přenesená",J235,0)</f>
        <v>0</v>
      </c>
      <c r="BH235" s="177">
        <f>IF(N235="sníž. přenesená",J235,0)</f>
        <v>0</v>
      </c>
      <c r="BI235" s="177">
        <f>IF(N235="nulová",J235,0)</f>
        <v>0</v>
      </c>
      <c r="BJ235" s="19" t="s">
        <v>15</v>
      </c>
      <c r="BK235" s="177">
        <f>ROUND(I235*H235,2)</f>
        <v>0</v>
      </c>
      <c r="BL235" s="19" t="s">
        <v>134</v>
      </c>
      <c r="BM235" s="176" t="s">
        <v>338</v>
      </c>
    </row>
    <row r="236" s="2" customFormat="1">
      <c r="A236" s="38"/>
      <c r="B236" s="39"/>
      <c r="C236" s="38"/>
      <c r="D236" s="178" t="s">
        <v>135</v>
      </c>
      <c r="E236" s="38"/>
      <c r="F236" s="179" t="s">
        <v>339</v>
      </c>
      <c r="G236" s="38"/>
      <c r="H236" s="38"/>
      <c r="I236" s="180"/>
      <c r="J236" s="38"/>
      <c r="K236" s="38"/>
      <c r="L236" s="39"/>
      <c r="M236" s="181"/>
      <c r="N236" s="182"/>
      <c r="O236" s="72"/>
      <c r="P236" s="72"/>
      <c r="Q236" s="72"/>
      <c r="R236" s="72"/>
      <c r="S236" s="72"/>
      <c r="T236" s="73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9" t="s">
        <v>135</v>
      </c>
      <c r="AU236" s="19" t="s">
        <v>80</v>
      </c>
    </row>
    <row r="237" s="2" customFormat="1" ht="49.05" customHeight="1">
      <c r="A237" s="38"/>
      <c r="B237" s="164"/>
      <c r="C237" s="165" t="s">
        <v>324</v>
      </c>
      <c r="D237" s="165" t="s">
        <v>129</v>
      </c>
      <c r="E237" s="166" t="s">
        <v>340</v>
      </c>
      <c r="F237" s="167" t="s">
        <v>341</v>
      </c>
      <c r="G237" s="168" t="s">
        <v>132</v>
      </c>
      <c r="H237" s="169">
        <v>170</v>
      </c>
      <c r="I237" s="170"/>
      <c r="J237" s="171">
        <f>ROUND(I237*H237,2)</f>
        <v>0</v>
      </c>
      <c r="K237" s="167" t="s">
        <v>133</v>
      </c>
      <c r="L237" s="39"/>
      <c r="M237" s="172" t="s">
        <v>3</v>
      </c>
      <c r="N237" s="173" t="s">
        <v>42</v>
      </c>
      <c r="O237" s="72"/>
      <c r="P237" s="174">
        <f>O237*H237</f>
        <v>0</v>
      </c>
      <c r="Q237" s="174">
        <v>0</v>
      </c>
      <c r="R237" s="174">
        <f>Q237*H237</f>
        <v>0</v>
      </c>
      <c r="S237" s="174">
        <v>0</v>
      </c>
      <c r="T237" s="17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76" t="s">
        <v>134</v>
      </c>
      <c r="AT237" s="176" t="s">
        <v>129</v>
      </c>
      <c r="AU237" s="176" t="s">
        <v>80</v>
      </c>
      <c r="AY237" s="19" t="s">
        <v>126</v>
      </c>
      <c r="BE237" s="177">
        <f>IF(N237="základní",J237,0)</f>
        <v>0</v>
      </c>
      <c r="BF237" s="177">
        <f>IF(N237="snížená",J237,0)</f>
        <v>0</v>
      </c>
      <c r="BG237" s="177">
        <f>IF(N237="zákl. přenesená",J237,0)</f>
        <v>0</v>
      </c>
      <c r="BH237" s="177">
        <f>IF(N237="sníž. přenesená",J237,0)</f>
        <v>0</v>
      </c>
      <c r="BI237" s="177">
        <f>IF(N237="nulová",J237,0)</f>
        <v>0</v>
      </c>
      <c r="BJ237" s="19" t="s">
        <v>15</v>
      </c>
      <c r="BK237" s="177">
        <f>ROUND(I237*H237,2)</f>
        <v>0</v>
      </c>
      <c r="BL237" s="19" t="s">
        <v>134</v>
      </c>
      <c r="BM237" s="176" t="s">
        <v>342</v>
      </c>
    </row>
    <row r="238" s="2" customFormat="1">
      <c r="A238" s="38"/>
      <c r="B238" s="39"/>
      <c r="C238" s="38"/>
      <c r="D238" s="178" t="s">
        <v>135</v>
      </c>
      <c r="E238" s="38"/>
      <c r="F238" s="179" t="s">
        <v>343</v>
      </c>
      <c r="G238" s="38"/>
      <c r="H238" s="38"/>
      <c r="I238" s="180"/>
      <c r="J238" s="38"/>
      <c r="K238" s="38"/>
      <c r="L238" s="39"/>
      <c r="M238" s="181"/>
      <c r="N238" s="182"/>
      <c r="O238" s="72"/>
      <c r="P238" s="72"/>
      <c r="Q238" s="72"/>
      <c r="R238" s="72"/>
      <c r="S238" s="72"/>
      <c r="T238" s="73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135</v>
      </c>
      <c r="AU238" s="19" t="s">
        <v>80</v>
      </c>
    </row>
    <row r="239" s="2" customFormat="1" ht="24.15" customHeight="1">
      <c r="A239" s="38"/>
      <c r="B239" s="164"/>
      <c r="C239" s="165" t="s">
        <v>344</v>
      </c>
      <c r="D239" s="165" t="s">
        <v>129</v>
      </c>
      <c r="E239" s="166" t="s">
        <v>345</v>
      </c>
      <c r="F239" s="167" t="s">
        <v>346</v>
      </c>
      <c r="G239" s="168" t="s">
        <v>132</v>
      </c>
      <c r="H239" s="169">
        <v>1420</v>
      </c>
      <c r="I239" s="170"/>
      <c r="J239" s="171">
        <f>ROUND(I239*H239,2)</f>
        <v>0</v>
      </c>
      <c r="K239" s="167" t="s">
        <v>133</v>
      </c>
      <c r="L239" s="39"/>
      <c r="M239" s="172" t="s">
        <v>3</v>
      </c>
      <c r="N239" s="173" t="s">
        <v>42</v>
      </c>
      <c r="O239" s="72"/>
      <c r="P239" s="174">
        <f>O239*H239</f>
        <v>0</v>
      </c>
      <c r="Q239" s="174">
        <v>0</v>
      </c>
      <c r="R239" s="174">
        <f>Q239*H239</f>
        <v>0</v>
      </c>
      <c r="S239" s="174">
        <v>0</v>
      </c>
      <c r="T239" s="17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76" t="s">
        <v>134</v>
      </c>
      <c r="AT239" s="176" t="s">
        <v>129</v>
      </c>
      <c r="AU239" s="176" t="s">
        <v>80</v>
      </c>
      <c r="AY239" s="19" t="s">
        <v>126</v>
      </c>
      <c r="BE239" s="177">
        <f>IF(N239="základní",J239,0)</f>
        <v>0</v>
      </c>
      <c r="BF239" s="177">
        <f>IF(N239="snížená",J239,0)</f>
        <v>0</v>
      </c>
      <c r="BG239" s="177">
        <f>IF(N239="zákl. přenesená",J239,0)</f>
        <v>0</v>
      </c>
      <c r="BH239" s="177">
        <f>IF(N239="sníž. přenesená",J239,0)</f>
        <v>0</v>
      </c>
      <c r="BI239" s="177">
        <f>IF(N239="nulová",J239,0)</f>
        <v>0</v>
      </c>
      <c r="BJ239" s="19" t="s">
        <v>15</v>
      </c>
      <c r="BK239" s="177">
        <f>ROUND(I239*H239,2)</f>
        <v>0</v>
      </c>
      <c r="BL239" s="19" t="s">
        <v>134</v>
      </c>
      <c r="BM239" s="176" t="s">
        <v>347</v>
      </c>
    </row>
    <row r="240" s="2" customFormat="1">
      <c r="A240" s="38"/>
      <c r="B240" s="39"/>
      <c r="C240" s="38"/>
      <c r="D240" s="178" t="s">
        <v>135</v>
      </c>
      <c r="E240" s="38"/>
      <c r="F240" s="179" t="s">
        <v>348</v>
      </c>
      <c r="G240" s="38"/>
      <c r="H240" s="38"/>
      <c r="I240" s="180"/>
      <c r="J240" s="38"/>
      <c r="K240" s="38"/>
      <c r="L240" s="39"/>
      <c r="M240" s="181"/>
      <c r="N240" s="182"/>
      <c r="O240" s="72"/>
      <c r="P240" s="72"/>
      <c r="Q240" s="72"/>
      <c r="R240" s="72"/>
      <c r="S240" s="72"/>
      <c r="T240" s="73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135</v>
      </c>
      <c r="AU240" s="19" t="s">
        <v>80</v>
      </c>
    </row>
    <row r="241" s="2" customFormat="1" ht="24.15" customHeight="1">
      <c r="A241" s="38"/>
      <c r="B241" s="164"/>
      <c r="C241" s="165" t="s">
        <v>311</v>
      </c>
      <c r="D241" s="165" t="s">
        <v>129</v>
      </c>
      <c r="E241" s="166" t="s">
        <v>349</v>
      </c>
      <c r="F241" s="167" t="s">
        <v>350</v>
      </c>
      <c r="G241" s="168" t="s">
        <v>132</v>
      </c>
      <c r="H241" s="169">
        <v>127800</v>
      </c>
      <c r="I241" s="170"/>
      <c r="J241" s="171">
        <f>ROUND(I241*H241,2)</f>
        <v>0</v>
      </c>
      <c r="K241" s="167" t="s">
        <v>133</v>
      </c>
      <c r="L241" s="39"/>
      <c r="M241" s="172" t="s">
        <v>3</v>
      </c>
      <c r="N241" s="173" t="s">
        <v>42</v>
      </c>
      <c r="O241" s="72"/>
      <c r="P241" s="174">
        <f>O241*H241</f>
        <v>0</v>
      </c>
      <c r="Q241" s="174">
        <v>0</v>
      </c>
      <c r="R241" s="174">
        <f>Q241*H241</f>
        <v>0</v>
      </c>
      <c r="S241" s="174">
        <v>0</v>
      </c>
      <c r="T241" s="17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76" t="s">
        <v>134</v>
      </c>
      <c r="AT241" s="176" t="s">
        <v>129</v>
      </c>
      <c r="AU241" s="176" t="s">
        <v>80</v>
      </c>
      <c r="AY241" s="19" t="s">
        <v>126</v>
      </c>
      <c r="BE241" s="177">
        <f>IF(N241="základní",J241,0)</f>
        <v>0</v>
      </c>
      <c r="BF241" s="177">
        <f>IF(N241="snížená",J241,0)</f>
        <v>0</v>
      </c>
      <c r="BG241" s="177">
        <f>IF(N241="zákl. přenesená",J241,0)</f>
        <v>0</v>
      </c>
      <c r="BH241" s="177">
        <f>IF(N241="sníž. přenesená",J241,0)</f>
        <v>0</v>
      </c>
      <c r="BI241" s="177">
        <f>IF(N241="nulová",J241,0)</f>
        <v>0</v>
      </c>
      <c r="BJ241" s="19" t="s">
        <v>15</v>
      </c>
      <c r="BK241" s="177">
        <f>ROUND(I241*H241,2)</f>
        <v>0</v>
      </c>
      <c r="BL241" s="19" t="s">
        <v>134</v>
      </c>
      <c r="BM241" s="176" t="s">
        <v>351</v>
      </c>
    </row>
    <row r="242" s="2" customFormat="1">
      <c r="A242" s="38"/>
      <c r="B242" s="39"/>
      <c r="C242" s="38"/>
      <c r="D242" s="178" t="s">
        <v>135</v>
      </c>
      <c r="E242" s="38"/>
      <c r="F242" s="179" t="s">
        <v>352</v>
      </c>
      <c r="G242" s="38"/>
      <c r="H242" s="38"/>
      <c r="I242" s="180"/>
      <c r="J242" s="38"/>
      <c r="K242" s="38"/>
      <c r="L242" s="39"/>
      <c r="M242" s="181"/>
      <c r="N242" s="182"/>
      <c r="O242" s="72"/>
      <c r="P242" s="72"/>
      <c r="Q242" s="72"/>
      <c r="R242" s="72"/>
      <c r="S242" s="72"/>
      <c r="T242" s="73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9" t="s">
        <v>135</v>
      </c>
      <c r="AU242" s="19" t="s">
        <v>80</v>
      </c>
    </row>
    <row r="243" s="2" customFormat="1" ht="24.15" customHeight="1">
      <c r="A243" s="38"/>
      <c r="B243" s="164"/>
      <c r="C243" s="165" t="s">
        <v>353</v>
      </c>
      <c r="D243" s="165" t="s">
        <v>129</v>
      </c>
      <c r="E243" s="166" t="s">
        <v>354</v>
      </c>
      <c r="F243" s="167" t="s">
        <v>355</v>
      </c>
      <c r="G243" s="168" t="s">
        <v>132</v>
      </c>
      <c r="H243" s="169">
        <v>1420</v>
      </c>
      <c r="I243" s="170"/>
      <c r="J243" s="171">
        <f>ROUND(I243*H243,2)</f>
        <v>0</v>
      </c>
      <c r="K243" s="167" t="s">
        <v>133</v>
      </c>
      <c r="L243" s="39"/>
      <c r="M243" s="172" t="s">
        <v>3</v>
      </c>
      <c r="N243" s="173" t="s">
        <v>42</v>
      </c>
      <c r="O243" s="72"/>
      <c r="P243" s="174">
        <f>O243*H243</f>
        <v>0</v>
      </c>
      <c r="Q243" s="174">
        <v>0</v>
      </c>
      <c r="R243" s="174">
        <f>Q243*H243</f>
        <v>0</v>
      </c>
      <c r="S243" s="174">
        <v>0</v>
      </c>
      <c r="T243" s="17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76" t="s">
        <v>134</v>
      </c>
      <c r="AT243" s="176" t="s">
        <v>129</v>
      </c>
      <c r="AU243" s="176" t="s">
        <v>80</v>
      </c>
      <c r="AY243" s="19" t="s">
        <v>126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9" t="s">
        <v>15</v>
      </c>
      <c r="BK243" s="177">
        <f>ROUND(I243*H243,2)</f>
        <v>0</v>
      </c>
      <c r="BL243" s="19" t="s">
        <v>134</v>
      </c>
      <c r="BM243" s="176" t="s">
        <v>356</v>
      </c>
    </row>
    <row r="244" s="2" customFormat="1">
      <c r="A244" s="38"/>
      <c r="B244" s="39"/>
      <c r="C244" s="38"/>
      <c r="D244" s="178" t="s">
        <v>135</v>
      </c>
      <c r="E244" s="38"/>
      <c r="F244" s="179" t="s">
        <v>357</v>
      </c>
      <c r="G244" s="38"/>
      <c r="H244" s="38"/>
      <c r="I244" s="180"/>
      <c r="J244" s="38"/>
      <c r="K244" s="38"/>
      <c r="L244" s="39"/>
      <c r="M244" s="181"/>
      <c r="N244" s="182"/>
      <c r="O244" s="72"/>
      <c r="P244" s="72"/>
      <c r="Q244" s="72"/>
      <c r="R244" s="72"/>
      <c r="S244" s="72"/>
      <c r="T244" s="73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9" t="s">
        <v>135</v>
      </c>
      <c r="AU244" s="19" t="s">
        <v>80</v>
      </c>
    </row>
    <row r="245" s="2" customFormat="1" ht="44.25" customHeight="1">
      <c r="A245" s="38"/>
      <c r="B245" s="164"/>
      <c r="C245" s="165" t="s">
        <v>358</v>
      </c>
      <c r="D245" s="165" t="s">
        <v>129</v>
      </c>
      <c r="E245" s="166" t="s">
        <v>359</v>
      </c>
      <c r="F245" s="167" t="s">
        <v>360</v>
      </c>
      <c r="G245" s="168" t="s">
        <v>132</v>
      </c>
      <c r="H245" s="169">
        <v>2.5800000000000001</v>
      </c>
      <c r="I245" s="170"/>
      <c r="J245" s="171">
        <f>ROUND(I245*H245,2)</f>
        <v>0</v>
      </c>
      <c r="K245" s="167" t="s">
        <v>133</v>
      </c>
      <c r="L245" s="39"/>
      <c r="M245" s="172" t="s">
        <v>3</v>
      </c>
      <c r="N245" s="173" t="s">
        <v>42</v>
      </c>
      <c r="O245" s="72"/>
      <c r="P245" s="174">
        <f>O245*H245</f>
        <v>0</v>
      </c>
      <c r="Q245" s="174">
        <v>0</v>
      </c>
      <c r="R245" s="174">
        <f>Q245*H245</f>
        <v>0</v>
      </c>
      <c r="S245" s="174">
        <v>0.041000000000000002</v>
      </c>
      <c r="T245" s="175">
        <f>S245*H245</f>
        <v>0.10578000000000001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76" t="s">
        <v>134</v>
      </c>
      <c r="AT245" s="176" t="s">
        <v>129</v>
      </c>
      <c r="AU245" s="176" t="s">
        <v>80</v>
      </c>
      <c r="AY245" s="19" t="s">
        <v>126</v>
      </c>
      <c r="BE245" s="177">
        <f>IF(N245="základní",J245,0)</f>
        <v>0</v>
      </c>
      <c r="BF245" s="177">
        <f>IF(N245="snížená",J245,0)</f>
        <v>0</v>
      </c>
      <c r="BG245" s="177">
        <f>IF(N245="zákl. přenesená",J245,0)</f>
        <v>0</v>
      </c>
      <c r="BH245" s="177">
        <f>IF(N245="sníž. přenesená",J245,0)</f>
        <v>0</v>
      </c>
      <c r="BI245" s="177">
        <f>IF(N245="nulová",J245,0)</f>
        <v>0</v>
      </c>
      <c r="BJ245" s="19" t="s">
        <v>15</v>
      </c>
      <c r="BK245" s="177">
        <f>ROUND(I245*H245,2)</f>
        <v>0</v>
      </c>
      <c r="BL245" s="19" t="s">
        <v>134</v>
      </c>
      <c r="BM245" s="176" t="s">
        <v>222</v>
      </c>
    </row>
    <row r="246" s="2" customFormat="1">
      <c r="A246" s="38"/>
      <c r="B246" s="39"/>
      <c r="C246" s="38"/>
      <c r="D246" s="178" t="s">
        <v>135</v>
      </c>
      <c r="E246" s="38"/>
      <c r="F246" s="179" t="s">
        <v>361</v>
      </c>
      <c r="G246" s="38"/>
      <c r="H246" s="38"/>
      <c r="I246" s="180"/>
      <c r="J246" s="38"/>
      <c r="K246" s="38"/>
      <c r="L246" s="39"/>
      <c r="M246" s="181"/>
      <c r="N246" s="182"/>
      <c r="O246" s="72"/>
      <c r="P246" s="72"/>
      <c r="Q246" s="72"/>
      <c r="R246" s="72"/>
      <c r="S246" s="72"/>
      <c r="T246" s="73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9" t="s">
        <v>135</v>
      </c>
      <c r="AU246" s="19" t="s">
        <v>80</v>
      </c>
    </row>
    <row r="247" s="13" customFormat="1">
      <c r="A247" s="13"/>
      <c r="B247" s="183"/>
      <c r="C247" s="13"/>
      <c r="D247" s="184" t="s">
        <v>137</v>
      </c>
      <c r="E247" s="185" t="s">
        <v>3</v>
      </c>
      <c r="F247" s="186" t="s">
        <v>362</v>
      </c>
      <c r="G247" s="13"/>
      <c r="H247" s="187">
        <v>0.63</v>
      </c>
      <c r="I247" s="188"/>
      <c r="J247" s="13"/>
      <c r="K247" s="13"/>
      <c r="L247" s="183"/>
      <c r="M247" s="189"/>
      <c r="N247" s="190"/>
      <c r="O247" s="190"/>
      <c r="P247" s="190"/>
      <c r="Q247" s="190"/>
      <c r="R247" s="190"/>
      <c r="S247" s="190"/>
      <c r="T247" s="19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5" t="s">
        <v>137</v>
      </c>
      <c r="AU247" s="185" t="s">
        <v>80</v>
      </c>
      <c r="AV247" s="13" t="s">
        <v>80</v>
      </c>
      <c r="AW247" s="13" t="s">
        <v>33</v>
      </c>
      <c r="AX247" s="13" t="s">
        <v>71</v>
      </c>
      <c r="AY247" s="185" t="s">
        <v>126</v>
      </c>
    </row>
    <row r="248" s="13" customFormat="1">
      <c r="A248" s="13"/>
      <c r="B248" s="183"/>
      <c r="C248" s="13"/>
      <c r="D248" s="184" t="s">
        <v>137</v>
      </c>
      <c r="E248" s="185" t="s">
        <v>3</v>
      </c>
      <c r="F248" s="186" t="s">
        <v>363</v>
      </c>
      <c r="G248" s="13"/>
      <c r="H248" s="187">
        <v>0.45000000000000001</v>
      </c>
      <c r="I248" s="188"/>
      <c r="J248" s="13"/>
      <c r="K248" s="13"/>
      <c r="L248" s="183"/>
      <c r="M248" s="189"/>
      <c r="N248" s="190"/>
      <c r="O248" s="190"/>
      <c r="P248" s="190"/>
      <c r="Q248" s="190"/>
      <c r="R248" s="190"/>
      <c r="S248" s="190"/>
      <c r="T248" s="19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5" t="s">
        <v>137</v>
      </c>
      <c r="AU248" s="185" t="s">
        <v>80</v>
      </c>
      <c r="AV248" s="13" t="s">
        <v>80</v>
      </c>
      <c r="AW248" s="13" t="s">
        <v>33</v>
      </c>
      <c r="AX248" s="13" t="s">
        <v>71</v>
      </c>
      <c r="AY248" s="185" t="s">
        <v>126</v>
      </c>
    </row>
    <row r="249" s="13" customFormat="1">
      <c r="A249" s="13"/>
      <c r="B249" s="183"/>
      <c r="C249" s="13"/>
      <c r="D249" s="184" t="s">
        <v>137</v>
      </c>
      <c r="E249" s="185" t="s">
        <v>3</v>
      </c>
      <c r="F249" s="186" t="s">
        <v>364</v>
      </c>
      <c r="G249" s="13"/>
      <c r="H249" s="187">
        <v>1.5</v>
      </c>
      <c r="I249" s="188"/>
      <c r="J249" s="13"/>
      <c r="K249" s="13"/>
      <c r="L249" s="183"/>
      <c r="M249" s="189"/>
      <c r="N249" s="190"/>
      <c r="O249" s="190"/>
      <c r="P249" s="190"/>
      <c r="Q249" s="190"/>
      <c r="R249" s="190"/>
      <c r="S249" s="190"/>
      <c r="T249" s="19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5" t="s">
        <v>137</v>
      </c>
      <c r="AU249" s="185" t="s">
        <v>80</v>
      </c>
      <c r="AV249" s="13" t="s">
        <v>80</v>
      </c>
      <c r="AW249" s="13" t="s">
        <v>33</v>
      </c>
      <c r="AX249" s="13" t="s">
        <v>71</v>
      </c>
      <c r="AY249" s="185" t="s">
        <v>126</v>
      </c>
    </row>
    <row r="250" s="14" customFormat="1">
      <c r="A250" s="14"/>
      <c r="B250" s="192"/>
      <c r="C250" s="14"/>
      <c r="D250" s="184" t="s">
        <v>137</v>
      </c>
      <c r="E250" s="193" t="s">
        <v>3</v>
      </c>
      <c r="F250" s="194" t="s">
        <v>139</v>
      </c>
      <c r="G250" s="14"/>
      <c r="H250" s="195">
        <v>2.5800000000000001</v>
      </c>
      <c r="I250" s="196"/>
      <c r="J250" s="14"/>
      <c r="K250" s="14"/>
      <c r="L250" s="192"/>
      <c r="M250" s="197"/>
      <c r="N250" s="198"/>
      <c r="O250" s="198"/>
      <c r="P250" s="198"/>
      <c r="Q250" s="198"/>
      <c r="R250" s="198"/>
      <c r="S250" s="198"/>
      <c r="T250" s="19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3" t="s">
        <v>137</v>
      </c>
      <c r="AU250" s="193" t="s">
        <v>80</v>
      </c>
      <c r="AV250" s="14" t="s">
        <v>134</v>
      </c>
      <c r="AW250" s="14" t="s">
        <v>33</v>
      </c>
      <c r="AX250" s="14" t="s">
        <v>15</v>
      </c>
      <c r="AY250" s="193" t="s">
        <v>126</v>
      </c>
    </row>
    <row r="251" s="2" customFormat="1" ht="44.25" customHeight="1">
      <c r="A251" s="38"/>
      <c r="B251" s="164"/>
      <c r="C251" s="165" t="s">
        <v>285</v>
      </c>
      <c r="D251" s="165" t="s">
        <v>129</v>
      </c>
      <c r="E251" s="166" t="s">
        <v>365</v>
      </c>
      <c r="F251" s="167" t="s">
        <v>366</v>
      </c>
      <c r="G251" s="168" t="s">
        <v>132</v>
      </c>
      <c r="H251" s="169">
        <v>2.3799999999999999</v>
      </c>
      <c r="I251" s="170"/>
      <c r="J251" s="171">
        <f>ROUND(I251*H251,2)</f>
        <v>0</v>
      </c>
      <c r="K251" s="167" t="s">
        <v>133</v>
      </c>
      <c r="L251" s="39"/>
      <c r="M251" s="172" t="s">
        <v>3</v>
      </c>
      <c r="N251" s="173" t="s">
        <v>42</v>
      </c>
      <c r="O251" s="72"/>
      <c r="P251" s="174">
        <f>O251*H251</f>
        <v>0</v>
      </c>
      <c r="Q251" s="174">
        <v>0</v>
      </c>
      <c r="R251" s="174">
        <f>Q251*H251</f>
        <v>0</v>
      </c>
      <c r="S251" s="174">
        <v>0.031</v>
      </c>
      <c r="T251" s="175">
        <f>S251*H251</f>
        <v>0.073779999999999998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76" t="s">
        <v>134</v>
      </c>
      <c r="AT251" s="176" t="s">
        <v>129</v>
      </c>
      <c r="AU251" s="176" t="s">
        <v>80</v>
      </c>
      <c r="AY251" s="19" t="s">
        <v>126</v>
      </c>
      <c r="BE251" s="177">
        <f>IF(N251="základní",J251,0)</f>
        <v>0</v>
      </c>
      <c r="BF251" s="177">
        <f>IF(N251="snížená",J251,0)</f>
        <v>0</v>
      </c>
      <c r="BG251" s="177">
        <f>IF(N251="zákl. přenesená",J251,0)</f>
        <v>0</v>
      </c>
      <c r="BH251" s="177">
        <f>IF(N251="sníž. přenesená",J251,0)</f>
        <v>0</v>
      </c>
      <c r="BI251" s="177">
        <f>IF(N251="nulová",J251,0)</f>
        <v>0</v>
      </c>
      <c r="BJ251" s="19" t="s">
        <v>15</v>
      </c>
      <c r="BK251" s="177">
        <f>ROUND(I251*H251,2)</f>
        <v>0</v>
      </c>
      <c r="BL251" s="19" t="s">
        <v>134</v>
      </c>
      <c r="BM251" s="176" t="s">
        <v>367</v>
      </c>
    </row>
    <row r="252" s="2" customFormat="1">
      <c r="A252" s="38"/>
      <c r="B252" s="39"/>
      <c r="C252" s="38"/>
      <c r="D252" s="178" t="s">
        <v>135</v>
      </c>
      <c r="E252" s="38"/>
      <c r="F252" s="179" t="s">
        <v>368</v>
      </c>
      <c r="G252" s="38"/>
      <c r="H252" s="38"/>
      <c r="I252" s="180"/>
      <c r="J252" s="38"/>
      <c r="K252" s="38"/>
      <c r="L252" s="39"/>
      <c r="M252" s="181"/>
      <c r="N252" s="182"/>
      <c r="O252" s="72"/>
      <c r="P252" s="72"/>
      <c r="Q252" s="72"/>
      <c r="R252" s="72"/>
      <c r="S252" s="72"/>
      <c r="T252" s="73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9" t="s">
        <v>135</v>
      </c>
      <c r="AU252" s="19" t="s">
        <v>80</v>
      </c>
    </row>
    <row r="253" s="13" customFormat="1">
      <c r="A253" s="13"/>
      <c r="B253" s="183"/>
      <c r="C253" s="13"/>
      <c r="D253" s="184" t="s">
        <v>137</v>
      </c>
      <c r="E253" s="185" t="s">
        <v>3</v>
      </c>
      <c r="F253" s="186" t="s">
        <v>369</v>
      </c>
      <c r="G253" s="13"/>
      <c r="H253" s="187">
        <v>1.3</v>
      </c>
      <c r="I253" s="188"/>
      <c r="J253" s="13"/>
      <c r="K253" s="13"/>
      <c r="L253" s="183"/>
      <c r="M253" s="189"/>
      <c r="N253" s="190"/>
      <c r="O253" s="190"/>
      <c r="P253" s="190"/>
      <c r="Q253" s="190"/>
      <c r="R253" s="190"/>
      <c r="S253" s="190"/>
      <c r="T253" s="19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5" t="s">
        <v>137</v>
      </c>
      <c r="AU253" s="185" t="s">
        <v>80</v>
      </c>
      <c r="AV253" s="13" t="s">
        <v>80</v>
      </c>
      <c r="AW253" s="13" t="s">
        <v>33</v>
      </c>
      <c r="AX253" s="13" t="s">
        <v>71</v>
      </c>
      <c r="AY253" s="185" t="s">
        <v>126</v>
      </c>
    </row>
    <row r="254" s="13" customFormat="1">
      <c r="A254" s="13"/>
      <c r="B254" s="183"/>
      <c r="C254" s="13"/>
      <c r="D254" s="184" t="s">
        <v>137</v>
      </c>
      <c r="E254" s="185" t="s">
        <v>3</v>
      </c>
      <c r="F254" s="186" t="s">
        <v>370</v>
      </c>
      <c r="G254" s="13"/>
      <c r="H254" s="187">
        <v>1.0800000000000001</v>
      </c>
      <c r="I254" s="188"/>
      <c r="J254" s="13"/>
      <c r="K254" s="13"/>
      <c r="L254" s="183"/>
      <c r="M254" s="189"/>
      <c r="N254" s="190"/>
      <c r="O254" s="190"/>
      <c r="P254" s="190"/>
      <c r="Q254" s="190"/>
      <c r="R254" s="190"/>
      <c r="S254" s="190"/>
      <c r="T254" s="19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5" t="s">
        <v>137</v>
      </c>
      <c r="AU254" s="185" t="s">
        <v>80</v>
      </c>
      <c r="AV254" s="13" t="s">
        <v>80</v>
      </c>
      <c r="AW254" s="13" t="s">
        <v>33</v>
      </c>
      <c r="AX254" s="13" t="s">
        <v>71</v>
      </c>
      <c r="AY254" s="185" t="s">
        <v>126</v>
      </c>
    </row>
    <row r="255" s="14" customFormat="1">
      <c r="A255" s="14"/>
      <c r="B255" s="192"/>
      <c r="C255" s="14"/>
      <c r="D255" s="184" t="s">
        <v>137</v>
      </c>
      <c r="E255" s="193" t="s">
        <v>3</v>
      </c>
      <c r="F255" s="194" t="s">
        <v>139</v>
      </c>
      <c r="G255" s="14"/>
      <c r="H255" s="195">
        <v>2.3799999999999999</v>
      </c>
      <c r="I255" s="196"/>
      <c r="J255" s="14"/>
      <c r="K255" s="14"/>
      <c r="L255" s="192"/>
      <c r="M255" s="197"/>
      <c r="N255" s="198"/>
      <c r="O255" s="198"/>
      <c r="P255" s="198"/>
      <c r="Q255" s="198"/>
      <c r="R255" s="198"/>
      <c r="S255" s="198"/>
      <c r="T255" s="19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3" t="s">
        <v>137</v>
      </c>
      <c r="AU255" s="193" t="s">
        <v>80</v>
      </c>
      <c r="AV255" s="14" t="s">
        <v>134</v>
      </c>
      <c r="AW255" s="14" t="s">
        <v>33</v>
      </c>
      <c r="AX255" s="14" t="s">
        <v>15</v>
      </c>
      <c r="AY255" s="193" t="s">
        <v>126</v>
      </c>
    </row>
    <row r="256" s="2" customFormat="1" ht="44.25" customHeight="1">
      <c r="A256" s="38"/>
      <c r="B256" s="164"/>
      <c r="C256" s="165" t="s">
        <v>371</v>
      </c>
      <c r="D256" s="165" t="s">
        <v>129</v>
      </c>
      <c r="E256" s="166" t="s">
        <v>372</v>
      </c>
      <c r="F256" s="167" t="s">
        <v>373</v>
      </c>
      <c r="G256" s="168" t="s">
        <v>132</v>
      </c>
      <c r="H256" s="169">
        <v>36.844000000000001</v>
      </c>
      <c r="I256" s="170"/>
      <c r="J256" s="171">
        <f>ROUND(I256*H256,2)</f>
        <v>0</v>
      </c>
      <c r="K256" s="167" t="s">
        <v>133</v>
      </c>
      <c r="L256" s="39"/>
      <c r="M256" s="172" t="s">
        <v>3</v>
      </c>
      <c r="N256" s="173" t="s">
        <v>42</v>
      </c>
      <c r="O256" s="72"/>
      <c r="P256" s="174">
        <f>O256*H256</f>
        <v>0</v>
      </c>
      <c r="Q256" s="174">
        <v>0</v>
      </c>
      <c r="R256" s="174">
        <f>Q256*H256</f>
        <v>0</v>
      </c>
      <c r="S256" s="174">
        <v>0.027</v>
      </c>
      <c r="T256" s="175">
        <f>S256*H256</f>
        <v>0.99478800000000001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76" t="s">
        <v>134</v>
      </c>
      <c r="AT256" s="176" t="s">
        <v>129</v>
      </c>
      <c r="AU256" s="176" t="s">
        <v>80</v>
      </c>
      <c r="AY256" s="19" t="s">
        <v>126</v>
      </c>
      <c r="BE256" s="177">
        <f>IF(N256="základní",J256,0)</f>
        <v>0</v>
      </c>
      <c r="BF256" s="177">
        <f>IF(N256="snížená",J256,0)</f>
        <v>0</v>
      </c>
      <c r="BG256" s="177">
        <f>IF(N256="zákl. přenesená",J256,0)</f>
        <v>0</v>
      </c>
      <c r="BH256" s="177">
        <f>IF(N256="sníž. přenesená",J256,0)</f>
        <v>0</v>
      </c>
      <c r="BI256" s="177">
        <f>IF(N256="nulová",J256,0)</f>
        <v>0</v>
      </c>
      <c r="BJ256" s="19" t="s">
        <v>15</v>
      </c>
      <c r="BK256" s="177">
        <f>ROUND(I256*H256,2)</f>
        <v>0</v>
      </c>
      <c r="BL256" s="19" t="s">
        <v>134</v>
      </c>
      <c r="BM256" s="176" t="s">
        <v>374</v>
      </c>
    </row>
    <row r="257" s="2" customFormat="1">
      <c r="A257" s="38"/>
      <c r="B257" s="39"/>
      <c r="C257" s="38"/>
      <c r="D257" s="178" t="s">
        <v>135</v>
      </c>
      <c r="E257" s="38"/>
      <c r="F257" s="179" t="s">
        <v>375</v>
      </c>
      <c r="G257" s="38"/>
      <c r="H257" s="38"/>
      <c r="I257" s="180"/>
      <c r="J257" s="38"/>
      <c r="K257" s="38"/>
      <c r="L257" s="39"/>
      <c r="M257" s="181"/>
      <c r="N257" s="182"/>
      <c r="O257" s="72"/>
      <c r="P257" s="72"/>
      <c r="Q257" s="72"/>
      <c r="R257" s="72"/>
      <c r="S257" s="72"/>
      <c r="T257" s="73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9" t="s">
        <v>135</v>
      </c>
      <c r="AU257" s="19" t="s">
        <v>80</v>
      </c>
    </row>
    <row r="258" s="13" customFormat="1">
      <c r="A258" s="13"/>
      <c r="B258" s="183"/>
      <c r="C258" s="13"/>
      <c r="D258" s="184" t="s">
        <v>137</v>
      </c>
      <c r="E258" s="185" t="s">
        <v>3</v>
      </c>
      <c r="F258" s="186" t="s">
        <v>376</v>
      </c>
      <c r="G258" s="13"/>
      <c r="H258" s="187">
        <v>7.1040000000000001</v>
      </c>
      <c r="I258" s="188"/>
      <c r="J258" s="13"/>
      <c r="K258" s="13"/>
      <c r="L258" s="183"/>
      <c r="M258" s="189"/>
      <c r="N258" s="190"/>
      <c r="O258" s="190"/>
      <c r="P258" s="190"/>
      <c r="Q258" s="190"/>
      <c r="R258" s="190"/>
      <c r="S258" s="190"/>
      <c r="T258" s="19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5" t="s">
        <v>137</v>
      </c>
      <c r="AU258" s="185" t="s">
        <v>80</v>
      </c>
      <c r="AV258" s="13" t="s">
        <v>80</v>
      </c>
      <c r="AW258" s="13" t="s">
        <v>33</v>
      </c>
      <c r="AX258" s="13" t="s">
        <v>71</v>
      </c>
      <c r="AY258" s="185" t="s">
        <v>126</v>
      </c>
    </row>
    <row r="259" s="13" customFormat="1">
      <c r="A259" s="13"/>
      <c r="B259" s="183"/>
      <c r="C259" s="13"/>
      <c r="D259" s="184" t="s">
        <v>137</v>
      </c>
      <c r="E259" s="185" t="s">
        <v>3</v>
      </c>
      <c r="F259" s="186" t="s">
        <v>376</v>
      </c>
      <c r="G259" s="13"/>
      <c r="H259" s="187">
        <v>7.1040000000000001</v>
      </c>
      <c r="I259" s="188"/>
      <c r="J259" s="13"/>
      <c r="K259" s="13"/>
      <c r="L259" s="183"/>
      <c r="M259" s="189"/>
      <c r="N259" s="190"/>
      <c r="O259" s="190"/>
      <c r="P259" s="190"/>
      <c r="Q259" s="190"/>
      <c r="R259" s="190"/>
      <c r="S259" s="190"/>
      <c r="T259" s="19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5" t="s">
        <v>137</v>
      </c>
      <c r="AU259" s="185" t="s">
        <v>80</v>
      </c>
      <c r="AV259" s="13" t="s">
        <v>80</v>
      </c>
      <c r="AW259" s="13" t="s">
        <v>33</v>
      </c>
      <c r="AX259" s="13" t="s">
        <v>71</v>
      </c>
      <c r="AY259" s="185" t="s">
        <v>126</v>
      </c>
    </row>
    <row r="260" s="13" customFormat="1">
      <c r="A260" s="13"/>
      <c r="B260" s="183"/>
      <c r="C260" s="13"/>
      <c r="D260" s="184" t="s">
        <v>137</v>
      </c>
      <c r="E260" s="185" t="s">
        <v>3</v>
      </c>
      <c r="F260" s="186" t="s">
        <v>377</v>
      </c>
      <c r="G260" s="13"/>
      <c r="H260" s="187">
        <v>2.1760000000000002</v>
      </c>
      <c r="I260" s="188"/>
      <c r="J260" s="13"/>
      <c r="K260" s="13"/>
      <c r="L260" s="183"/>
      <c r="M260" s="189"/>
      <c r="N260" s="190"/>
      <c r="O260" s="190"/>
      <c r="P260" s="190"/>
      <c r="Q260" s="190"/>
      <c r="R260" s="190"/>
      <c r="S260" s="190"/>
      <c r="T260" s="19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5" t="s">
        <v>137</v>
      </c>
      <c r="AU260" s="185" t="s">
        <v>80</v>
      </c>
      <c r="AV260" s="13" t="s">
        <v>80</v>
      </c>
      <c r="AW260" s="13" t="s">
        <v>33</v>
      </c>
      <c r="AX260" s="13" t="s">
        <v>71</v>
      </c>
      <c r="AY260" s="185" t="s">
        <v>126</v>
      </c>
    </row>
    <row r="261" s="13" customFormat="1">
      <c r="A261" s="13"/>
      <c r="B261" s="183"/>
      <c r="C261" s="13"/>
      <c r="D261" s="184" t="s">
        <v>137</v>
      </c>
      <c r="E261" s="185" t="s">
        <v>3</v>
      </c>
      <c r="F261" s="186" t="s">
        <v>378</v>
      </c>
      <c r="G261" s="13"/>
      <c r="H261" s="187">
        <v>20.460000000000001</v>
      </c>
      <c r="I261" s="188"/>
      <c r="J261" s="13"/>
      <c r="K261" s="13"/>
      <c r="L261" s="183"/>
      <c r="M261" s="189"/>
      <c r="N261" s="190"/>
      <c r="O261" s="190"/>
      <c r="P261" s="190"/>
      <c r="Q261" s="190"/>
      <c r="R261" s="190"/>
      <c r="S261" s="190"/>
      <c r="T261" s="19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5" t="s">
        <v>137</v>
      </c>
      <c r="AU261" s="185" t="s">
        <v>80</v>
      </c>
      <c r="AV261" s="13" t="s">
        <v>80</v>
      </c>
      <c r="AW261" s="13" t="s">
        <v>33</v>
      </c>
      <c r="AX261" s="13" t="s">
        <v>71</v>
      </c>
      <c r="AY261" s="185" t="s">
        <v>126</v>
      </c>
    </row>
    <row r="262" s="14" customFormat="1">
      <c r="A262" s="14"/>
      <c r="B262" s="192"/>
      <c r="C262" s="14"/>
      <c r="D262" s="184" t="s">
        <v>137</v>
      </c>
      <c r="E262" s="193" t="s">
        <v>3</v>
      </c>
      <c r="F262" s="194" t="s">
        <v>139</v>
      </c>
      <c r="G262" s="14"/>
      <c r="H262" s="195">
        <v>36.844000000000001</v>
      </c>
      <c r="I262" s="196"/>
      <c r="J262" s="14"/>
      <c r="K262" s="14"/>
      <c r="L262" s="192"/>
      <c r="M262" s="197"/>
      <c r="N262" s="198"/>
      <c r="O262" s="198"/>
      <c r="P262" s="198"/>
      <c r="Q262" s="198"/>
      <c r="R262" s="198"/>
      <c r="S262" s="198"/>
      <c r="T262" s="19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3" t="s">
        <v>137</v>
      </c>
      <c r="AU262" s="193" t="s">
        <v>80</v>
      </c>
      <c r="AV262" s="14" t="s">
        <v>134</v>
      </c>
      <c r="AW262" s="14" t="s">
        <v>33</v>
      </c>
      <c r="AX262" s="14" t="s">
        <v>15</v>
      </c>
      <c r="AY262" s="193" t="s">
        <v>126</v>
      </c>
    </row>
    <row r="263" s="2" customFormat="1" ht="37.8" customHeight="1">
      <c r="A263" s="38"/>
      <c r="B263" s="164"/>
      <c r="C263" s="165" t="s">
        <v>276</v>
      </c>
      <c r="D263" s="165" t="s">
        <v>129</v>
      </c>
      <c r="E263" s="166" t="s">
        <v>379</v>
      </c>
      <c r="F263" s="167" t="s">
        <v>380</v>
      </c>
      <c r="G263" s="168" t="s">
        <v>132</v>
      </c>
      <c r="H263" s="169">
        <v>70.534000000000006</v>
      </c>
      <c r="I263" s="170"/>
      <c r="J263" s="171">
        <f>ROUND(I263*H263,2)</f>
        <v>0</v>
      </c>
      <c r="K263" s="167" t="s">
        <v>133</v>
      </c>
      <c r="L263" s="39"/>
      <c r="M263" s="172" t="s">
        <v>3</v>
      </c>
      <c r="N263" s="173" t="s">
        <v>42</v>
      </c>
      <c r="O263" s="72"/>
      <c r="P263" s="174">
        <f>O263*H263</f>
        <v>0</v>
      </c>
      <c r="Q263" s="174">
        <v>0</v>
      </c>
      <c r="R263" s="174">
        <f>Q263*H263</f>
        <v>0</v>
      </c>
      <c r="S263" s="174">
        <v>0.053999999999999999</v>
      </c>
      <c r="T263" s="175">
        <f>S263*H263</f>
        <v>3.8088360000000003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76" t="s">
        <v>134</v>
      </c>
      <c r="AT263" s="176" t="s">
        <v>129</v>
      </c>
      <c r="AU263" s="176" t="s">
        <v>80</v>
      </c>
      <c r="AY263" s="19" t="s">
        <v>126</v>
      </c>
      <c r="BE263" s="177">
        <f>IF(N263="základní",J263,0)</f>
        <v>0</v>
      </c>
      <c r="BF263" s="177">
        <f>IF(N263="snížená",J263,0)</f>
        <v>0</v>
      </c>
      <c r="BG263" s="177">
        <f>IF(N263="zákl. přenesená",J263,0)</f>
        <v>0</v>
      </c>
      <c r="BH263" s="177">
        <f>IF(N263="sníž. přenesená",J263,0)</f>
        <v>0</v>
      </c>
      <c r="BI263" s="177">
        <f>IF(N263="nulová",J263,0)</f>
        <v>0</v>
      </c>
      <c r="BJ263" s="19" t="s">
        <v>15</v>
      </c>
      <c r="BK263" s="177">
        <f>ROUND(I263*H263,2)</f>
        <v>0</v>
      </c>
      <c r="BL263" s="19" t="s">
        <v>134</v>
      </c>
      <c r="BM263" s="176" t="s">
        <v>381</v>
      </c>
    </row>
    <row r="264" s="2" customFormat="1">
      <c r="A264" s="38"/>
      <c r="B264" s="39"/>
      <c r="C264" s="38"/>
      <c r="D264" s="178" t="s">
        <v>135</v>
      </c>
      <c r="E264" s="38"/>
      <c r="F264" s="179" t="s">
        <v>382</v>
      </c>
      <c r="G264" s="38"/>
      <c r="H264" s="38"/>
      <c r="I264" s="180"/>
      <c r="J264" s="38"/>
      <c r="K264" s="38"/>
      <c r="L264" s="39"/>
      <c r="M264" s="181"/>
      <c r="N264" s="182"/>
      <c r="O264" s="72"/>
      <c r="P264" s="72"/>
      <c r="Q264" s="72"/>
      <c r="R264" s="72"/>
      <c r="S264" s="72"/>
      <c r="T264" s="73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9" t="s">
        <v>135</v>
      </c>
      <c r="AU264" s="19" t="s">
        <v>80</v>
      </c>
    </row>
    <row r="265" s="13" customFormat="1">
      <c r="A265" s="13"/>
      <c r="B265" s="183"/>
      <c r="C265" s="13"/>
      <c r="D265" s="184" t="s">
        <v>137</v>
      </c>
      <c r="E265" s="185" t="s">
        <v>3</v>
      </c>
      <c r="F265" s="186" t="s">
        <v>383</v>
      </c>
      <c r="G265" s="13"/>
      <c r="H265" s="187">
        <v>70.534000000000006</v>
      </c>
      <c r="I265" s="188"/>
      <c r="J265" s="13"/>
      <c r="K265" s="13"/>
      <c r="L265" s="183"/>
      <c r="M265" s="189"/>
      <c r="N265" s="190"/>
      <c r="O265" s="190"/>
      <c r="P265" s="190"/>
      <c r="Q265" s="190"/>
      <c r="R265" s="190"/>
      <c r="S265" s="190"/>
      <c r="T265" s="19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5" t="s">
        <v>137</v>
      </c>
      <c r="AU265" s="185" t="s">
        <v>80</v>
      </c>
      <c r="AV265" s="13" t="s">
        <v>80</v>
      </c>
      <c r="AW265" s="13" t="s">
        <v>33</v>
      </c>
      <c r="AX265" s="13" t="s">
        <v>71</v>
      </c>
      <c r="AY265" s="185" t="s">
        <v>126</v>
      </c>
    </row>
    <row r="266" s="14" customFormat="1">
      <c r="A266" s="14"/>
      <c r="B266" s="192"/>
      <c r="C266" s="14"/>
      <c r="D266" s="184" t="s">
        <v>137</v>
      </c>
      <c r="E266" s="193" t="s">
        <v>3</v>
      </c>
      <c r="F266" s="194" t="s">
        <v>139</v>
      </c>
      <c r="G266" s="14"/>
      <c r="H266" s="195">
        <v>70.534000000000006</v>
      </c>
      <c r="I266" s="196"/>
      <c r="J266" s="14"/>
      <c r="K266" s="14"/>
      <c r="L266" s="192"/>
      <c r="M266" s="197"/>
      <c r="N266" s="198"/>
      <c r="O266" s="198"/>
      <c r="P266" s="198"/>
      <c r="Q266" s="198"/>
      <c r="R266" s="198"/>
      <c r="S266" s="198"/>
      <c r="T266" s="19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3" t="s">
        <v>137</v>
      </c>
      <c r="AU266" s="193" t="s">
        <v>80</v>
      </c>
      <c r="AV266" s="14" t="s">
        <v>134</v>
      </c>
      <c r="AW266" s="14" t="s">
        <v>33</v>
      </c>
      <c r="AX266" s="14" t="s">
        <v>15</v>
      </c>
      <c r="AY266" s="193" t="s">
        <v>126</v>
      </c>
    </row>
    <row r="267" s="2" customFormat="1" ht="37.8" customHeight="1">
      <c r="A267" s="38"/>
      <c r="B267" s="164"/>
      <c r="C267" s="165" t="s">
        <v>293</v>
      </c>
      <c r="D267" s="165" t="s">
        <v>129</v>
      </c>
      <c r="E267" s="166" t="s">
        <v>384</v>
      </c>
      <c r="F267" s="167" t="s">
        <v>385</v>
      </c>
      <c r="G267" s="168" t="s">
        <v>132</v>
      </c>
      <c r="H267" s="169">
        <v>7.5899999999999999</v>
      </c>
      <c r="I267" s="170"/>
      <c r="J267" s="171">
        <f>ROUND(I267*H267,2)</f>
        <v>0</v>
      </c>
      <c r="K267" s="167" t="s">
        <v>133</v>
      </c>
      <c r="L267" s="39"/>
      <c r="M267" s="172" t="s">
        <v>3</v>
      </c>
      <c r="N267" s="173" t="s">
        <v>42</v>
      </c>
      <c r="O267" s="72"/>
      <c r="P267" s="174">
        <f>O267*H267</f>
        <v>0</v>
      </c>
      <c r="Q267" s="174">
        <v>0</v>
      </c>
      <c r="R267" s="174">
        <f>Q267*H267</f>
        <v>0</v>
      </c>
      <c r="S267" s="174">
        <v>0.067000000000000004</v>
      </c>
      <c r="T267" s="175">
        <f>S267*H267</f>
        <v>0.50853000000000004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76" t="s">
        <v>134</v>
      </c>
      <c r="AT267" s="176" t="s">
        <v>129</v>
      </c>
      <c r="AU267" s="176" t="s">
        <v>80</v>
      </c>
      <c r="AY267" s="19" t="s">
        <v>126</v>
      </c>
      <c r="BE267" s="177">
        <f>IF(N267="základní",J267,0)</f>
        <v>0</v>
      </c>
      <c r="BF267" s="177">
        <f>IF(N267="snížená",J267,0)</f>
        <v>0</v>
      </c>
      <c r="BG267" s="177">
        <f>IF(N267="zákl. přenesená",J267,0)</f>
        <v>0</v>
      </c>
      <c r="BH267" s="177">
        <f>IF(N267="sníž. přenesená",J267,0)</f>
        <v>0</v>
      </c>
      <c r="BI267" s="177">
        <f>IF(N267="nulová",J267,0)</f>
        <v>0</v>
      </c>
      <c r="BJ267" s="19" t="s">
        <v>15</v>
      </c>
      <c r="BK267" s="177">
        <f>ROUND(I267*H267,2)</f>
        <v>0</v>
      </c>
      <c r="BL267" s="19" t="s">
        <v>134</v>
      </c>
      <c r="BM267" s="176" t="s">
        <v>386</v>
      </c>
    </row>
    <row r="268" s="2" customFormat="1">
      <c r="A268" s="38"/>
      <c r="B268" s="39"/>
      <c r="C268" s="38"/>
      <c r="D268" s="178" t="s">
        <v>135</v>
      </c>
      <c r="E268" s="38"/>
      <c r="F268" s="179" t="s">
        <v>387</v>
      </c>
      <c r="G268" s="38"/>
      <c r="H268" s="38"/>
      <c r="I268" s="180"/>
      <c r="J268" s="38"/>
      <c r="K268" s="38"/>
      <c r="L268" s="39"/>
      <c r="M268" s="181"/>
      <c r="N268" s="182"/>
      <c r="O268" s="72"/>
      <c r="P268" s="72"/>
      <c r="Q268" s="72"/>
      <c r="R268" s="72"/>
      <c r="S268" s="72"/>
      <c r="T268" s="73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9" t="s">
        <v>135</v>
      </c>
      <c r="AU268" s="19" t="s">
        <v>80</v>
      </c>
    </row>
    <row r="269" s="13" customFormat="1">
      <c r="A269" s="13"/>
      <c r="B269" s="183"/>
      <c r="C269" s="13"/>
      <c r="D269" s="184" t="s">
        <v>137</v>
      </c>
      <c r="E269" s="185" t="s">
        <v>3</v>
      </c>
      <c r="F269" s="186" t="s">
        <v>388</v>
      </c>
      <c r="G269" s="13"/>
      <c r="H269" s="187">
        <v>2.9700000000000002</v>
      </c>
      <c r="I269" s="188"/>
      <c r="J269" s="13"/>
      <c r="K269" s="13"/>
      <c r="L269" s="183"/>
      <c r="M269" s="189"/>
      <c r="N269" s="190"/>
      <c r="O269" s="190"/>
      <c r="P269" s="190"/>
      <c r="Q269" s="190"/>
      <c r="R269" s="190"/>
      <c r="S269" s="190"/>
      <c r="T269" s="19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5" t="s">
        <v>137</v>
      </c>
      <c r="AU269" s="185" t="s">
        <v>80</v>
      </c>
      <c r="AV269" s="13" t="s">
        <v>80</v>
      </c>
      <c r="AW269" s="13" t="s">
        <v>33</v>
      </c>
      <c r="AX269" s="13" t="s">
        <v>71</v>
      </c>
      <c r="AY269" s="185" t="s">
        <v>126</v>
      </c>
    </row>
    <row r="270" s="13" customFormat="1">
      <c r="A270" s="13"/>
      <c r="B270" s="183"/>
      <c r="C270" s="13"/>
      <c r="D270" s="184" t="s">
        <v>137</v>
      </c>
      <c r="E270" s="185" t="s">
        <v>3</v>
      </c>
      <c r="F270" s="186" t="s">
        <v>389</v>
      </c>
      <c r="G270" s="13"/>
      <c r="H270" s="187">
        <v>2.3100000000000001</v>
      </c>
      <c r="I270" s="188"/>
      <c r="J270" s="13"/>
      <c r="K270" s="13"/>
      <c r="L270" s="183"/>
      <c r="M270" s="189"/>
      <c r="N270" s="190"/>
      <c r="O270" s="190"/>
      <c r="P270" s="190"/>
      <c r="Q270" s="190"/>
      <c r="R270" s="190"/>
      <c r="S270" s="190"/>
      <c r="T270" s="19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5" t="s">
        <v>137</v>
      </c>
      <c r="AU270" s="185" t="s">
        <v>80</v>
      </c>
      <c r="AV270" s="13" t="s">
        <v>80</v>
      </c>
      <c r="AW270" s="13" t="s">
        <v>33</v>
      </c>
      <c r="AX270" s="13" t="s">
        <v>71</v>
      </c>
      <c r="AY270" s="185" t="s">
        <v>126</v>
      </c>
    </row>
    <row r="271" s="13" customFormat="1">
      <c r="A271" s="13"/>
      <c r="B271" s="183"/>
      <c r="C271" s="13"/>
      <c r="D271" s="184" t="s">
        <v>137</v>
      </c>
      <c r="E271" s="185" t="s">
        <v>3</v>
      </c>
      <c r="F271" s="186" t="s">
        <v>389</v>
      </c>
      <c r="G271" s="13"/>
      <c r="H271" s="187">
        <v>2.3100000000000001</v>
      </c>
      <c r="I271" s="188"/>
      <c r="J271" s="13"/>
      <c r="K271" s="13"/>
      <c r="L271" s="183"/>
      <c r="M271" s="189"/>
      <c r="N271" s="190"/>
      <c r="O271" s="190"/>
      <c r="P271" s="190"/>
      <c r="Q271" s="190"/>
      <c r="R271" s="190"/>
      <c r="S271" s="190"/>
      <c r="T271" s="19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5" t="s">
        <v>137</v>
      </c>
      <c r="AU271" s="185" t="s">
        <v>80</v>
      </c>
      <c r="AV271" s="13" t="s">
        <v>80</v>
      </c>
      <c r="AW271" s="13" t="s">
        <v>33</v>
      </c>
      <c r="AX271" s="13" t="s">
        <v>71</v>
      </c>
      <c r="AY271" s="185" t="s">
        <v>126</v>
      </c>
    </row>
    <row r="272" s="14" customFormat="1">
      <c r="A272" s="14"/>
      <c r="B272" s="192"/>
      <c r="C272" s="14"/>
      <c r="D272" s="184" t="s">
        <v>137</v>
      </c>
      <c r="E272" s="193" t="s">
        <v>3</v>
      </c>
      <c r="F272" s="194" t="s">
        <v>139</v>
      </c>
      <c r="G272" s="14"/>
      <c r="H272" s="195">
        <v>7.5899999999999999</v>
      </c>
      <c r="I272" s="196"/>
      <c r="J272" s="14"/>
      <c r="K272" s="14"/>
      <c r="L272" s="192"/>
      <c r="M272" s="197"/>
      <c r="N272" s="198"/>
      <c r="O272" s="198"/>
      <c r="P272" s="198"/>
      <c r="Q272" s="198"/>
      <c r="R272" s="198"/>
      <c r="S272" s="198"/>
      <c r="T272" s="19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3" t="s">
        <v>137</v>
      </c>
      <c r="AU272" s="193" t="s">
        <v>80</v>
      </c>
      <c r="AV272" s="14" t="s">
        <v>134</v>
      </c>
      <c r="AW272" s="14" t="s">
        <v>33</v>
      </c>
      <c r="AX272" s="14" t="s">
        <v>15</v>
      </c>
      <c r="AY272" s="193" t="s">
        <v>126</v>
      </c>
    </row>
    <row r="273" s="2" customFormat="1" ht="44.25" customHeight="1">
      <c r="A273" s="38"/>
      <c r="B273" s="164"/>
      <c r="C273" s="165" t="s">
        <v>390</v>
      </c>
      <c r="D273" s="165" t="s">
        <v>129</v>
      </c>
      <c r="E273" s="166" t="s">
        <v>391</v>
      </c>
      <c r="F273" s="167" t="s">
        <v>392</v>
      </c>
      <c r="G273" s="168" t="s">
        <v>132</v>
      </c>
      <c r="H273" s="169">
        <v>38.606000000000002</v>
      </c>
      <c r="I273" s="170"/>
      <c r="J273" s="171">
        <f>ROUND(I273*H273,2)</f>
        <v>0</v>
      </c>
      <c r="K273" s="167" t="s">
        <v>133</v>
      </c>
      <c r="L273" s="39"/>
      <c r="M273" s="172" t="s">
        <v>3</v>
      </c>
      <c r="N273" s="173" t="s">
        <v>42</v>
      </c>
      <c r="O273" s="72"/>
      <c r="P273" s="174">
        <f>O273*H273</f>
        <v>0</v>
      </c>
      <c r="Q273" s="174">
        <v>0</v>
      </c>
      <c r="R273" s="174">
        <f>Q273*H273</f>
        <v>0</v>
      </c>
      <c r="S273" s="174">
        <v>0.021999999999999999</v>
      </c>
      <c r="T273" s="175">
        <f>S273*H273</f>
        <v>0.84933199999999998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76" t="s">
        <v>134</v>
      </c>
      <c r="AT273" s="176" t="s">
        <v>129</v>
      </c>
      <c r="AU273" s="176" t="s">
        <v>80</v>
      </c>
      <c r="AY273" s="19" t="s">
        <v>126</v>
      </c>
      <c r="BE273" s="177">
        <f>IF(N273="základní",J273,0)</f>
        <v>0</v>
      </c>
      <c r="BF273" s="177">
        <f>IF(N273="snížená",J273,0)</f>
        <v>0</v>
      </c>
      <c r="BG273" s="177">
        <f>IF(N273="zákl. přenesená",J273,0)</f>
        <v>0</v>
      </c>
      <c r="BH273" s="177">
        <f>IF(N273="sníž. přenesená",J273,0)</f>
        <v>0</v>
      </c>
      <c r="BI273" s="177">
        <f>IF(N273="nulová",J273,0)</f>
        <v>0</v>
      </c>
      <c r="BJ273" s="19" t="s">
        <v>15</v>
      </c>
      <c r="BK273" s="177">
        <f>ROUND(I273*H273,2)</f>
        <v>0</v>
      </c>
      <c r="BL273" s="19" t="s">
        <v>134</v>
      </c>
      <c r="BM273" s="176" t="s">
        <v>393</v>
      </c>
    </row>
    <row r="274" s="2" customFormat="1">
      <c r="A274" s="38"/>
      <c r="B274" s="39"/>
      <c r="C274" s="38"/>
      <c r="D274" s="178" t="s">
        <v>135</v>
      </c>
      <c r="E274" s="38"/>
      <c r="F274" s="179" t="s">
        <v>394</v>
      </c>
      <c r="G274" s="38"/>
      <c r="H274" s="38"/>
      <c r="I274" s="180"/>
      <c r="J274" s="38"/>
      <c r="K274" s="38"/>
      <c r="L274" s="39"/>
      <c r="M274" s="181"/>
      <c r="N274" s="182"/>
      <c r="O274" s="72"/>
      <c r="P274" s="72"/>
      <c r="Q274" s="72"/>
      <c r="R274" s="72"/>
      <c r="S274" s="72"/>
      <c r="T274" s="73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9" t="s">
        <v>135</v>
      </c>
      <c r="AU274" s="19" t="s">
        <v>80</v>
      </c>
    </row>
    <row r="275" s="2" customFormat="1" ht="44.25" customHeight="1">
      <c r="A275" s="38"/>
      <c r="B275" s="164"/>
      <c r="C275" s="165" t="s">
        <v>395</v>
      </c>
      <c r="D275" s="165" t="s">
        <v>129</v>
      </c>
      <c r="E275" s="166" t="s">
        <v>396</v>
      </c>
      <c r="F275" s="167" t="s">
        <v>397</v>
      </c>
      <c r="G275" s="168" t="s">
        <v>132</v>
      </c>
      <c r="H275" s="169">
        <v>544.01999999999998</v>
      </c>
      <c r="I275" s="170"/>
      <c r="J275" s="171">
        <f>ROUND(I275*H275,2)</f>
        <v>0</v>
      </c>
      <c r="K275" s="167" t="s">
        <v>133</v>
      </c>
      <c r="L275" s="39"/>
      <c r="M275" s="172" t="s">
        <v>3</v>
      </c>
      <c r="N275" s="173" t="s">
        <v>42</v>
      </c>
      <c r="O275" s="72"/>
      <c r="P275" s="174">
        <f>O275*H275</f>
        <v>0</v>
      </c>
      <c r="Q275" s="174">
        <v>0</v>
      </c>
      <c r="R275" s="174">
        <f>Q275*H275</f>
        <v>0</v>
      </c>
      <c r="S275" s="174">
        <v>0.028000000000000001</v>
      </c>
      <c r="T275" s="175">
        <f>S275*H275</f>
        <v>15.232559999999999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76" t="s">
        <v>134</v>
      </c>
      <c r="AT275" s="176" t="s">
        <v>129</v>
      </c>
      <c r="AU275" s="176" t="s">
        <v>80</v>
      </c>
      <c r="AY275" s="19" t="s">
        <v>126</v>
      </c>
      <c r="BE275" s="177">
        <f>IF(N275="základní",J275,0)</f>
        <v>0</v>
      </c>
      <c r="BF275" s="177">
        <f>IF(N275="snížená",J275,0)</f>
        <v>0</v>
      </c>
      <c r="BG275" s="177">
        <f>IF(N275="zákl. přenesená",J275,0)</f>
        <v>0</v>
      </c>
      <c r="BH275" s="177">
        <f>IF(N275="sníž. přenesená",J275,0)</f>
        <v>0</v>
      </c>
      <c r="BI275" s="177">
        <f>IF(N275="nulová",J275,0)</f>
        <v>0</v>
      </c>
      <c r="BJ275" s="19" t="s">
        <v>15</v>
      </c>
      <c r="BK275" s="177">
        <f>ROUND(I275*H275,2)</f>
        <v>0</v>
      </c>
      <c r="BL275" s="19" t="s">
        <v>134</v>
      </c>
      <c r="BM275" s="176" t="s">
        <v>395</v>
      </c>
    </row>
    <row r="276" s="2" customFormat="1">
      <c r="A276" s="38"/>
      <c r="B276" s="39"/>
      <c r="C276" s="38"/>
      <c r="D276" s="178" t="s">
        <v>135</v>
      </c>
      <c r="E276" s="38"/>
      <c r="F276" s="179" t="s">
        <v>398</v>
      </c>
      <c r="G276" s="38"/>
      <c r="H276" s="38"/>
      <c r="I276" s="180"/>
      <c r="J276" s="38"/>
      <c r="K276" s="38"/>
      <c r="L276" s="39"/>
      <c r="M276" s="181"/>
      <c r="N276" s="182"/>
      <c r="O276" s="72"/>
      <c r="P276" s="72"/>
      <c r="Q276" s="72"/>
      <c r="R276" s="72"/>
      <c r="S276" s="72"/>
      <c r="T276" s="73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9" t="s">
        <v>135</v>
      </c>
      <c r="AU276" s="19" t="s">
        <v>80</v>
      </c>
    </row>
    <row r="277" s="2" customFormat="1" ht="44.25" customHeight="1">
      <c r="A277" s="38"/>
      <c r="B277" s="164"/>
      <c r="C277" s="165" t="s">
        <v>399</v>
      </c>
      <c r="D277" s="165" t="s">
        <v>129</v>
      </c>
      <c r="E277" s="166" t="s">
        <v>400</v>
      </c>
      <c r="F277" s="167" t="s">
        <v>401</v>
      </c>
      <c r="G277" s="168" t="s">
        <v>132</v>
      </c>
      <c r="H277" s="169">
        <v>474.84199999999998</v>
      </c>
      <c r="I277" s="170"/>
      <c r="J277" s="171">
        <f>ROUND(I277*H277,2)</f>
        <v>0</v>
      </c>
      <c r="K277" s="167" t="s">
        <v>133</v>
      </c>
      <c r="L277" s="39"/>
      <c r="M277" s="172" t="s">
        <v>3</v>
      </c>
      <c r="N277" s="173" t="s">
        <v>42</v>
      </c>
      <c r="O277" s="72"/>
      <c r="P277" s="174">
        <f>O277*H277</f>
        <v>0</v>
      </c>
      <c r="Q277" s="174">
        <v>0</v>
      </c>
      <c r="R277" s="174">
        <f>Q277*H277</f>
        <v>0</v>
      </c>
      <c r="S277" s="174">
        <v>0.057000000000000002</v>
      </c>
      <c r="T277" s="175">
        <f>S277*H277</f>
        <v>27.065994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76" t="s">
        <v>134</v>
      </c>
      <c r="AT277" s="176" t="s">
        <v>129</v>
      </c>
      <c r="AU277" s="176" t="s">
        <v>80</v>
      </c>
      <c r="AY277" s="19" t="s">
        <v>126</v>
      </c>
      <c r="BE277" s="177">
        <f>IF(N277="základní",J277,0)</f>
        <v>0</v>
      </c>
      <c r="BF277" s="177">
        <f>IF(N277="snížená",J277,0)</f>
        <v>0</v>
      </c>
      <c r="BG277" s="177">
        <f>IF(N277="zákl. přenesená",J277,0)</f>
        <v>0</v>
      </c>
      <c r="BH277" s="177">
        <f>IF(N277="sníž. přenesená",J277,0)</f>
        <v>0</v>
      </c>
      <c r="BI277" s="177">
        <f>IF(N277="nulová",J277,0)</f>
        <v>0</v>
      </c>
      <c r="BJ277" s="19" t="s">
        <v>15</v>
      </c>
      <c r="BK277" s="177">
        <f>ROUND(I277*H277,2)</f>
        <v>0</v>
      </c>
      <c r="BL277" s="19" t="s">
        <v>134</v>
      </c>
      <c r="BM277" s="176" t="s">
        <v>273</v>
      </c>
    </row>
    <row r="278" s="2" customFormat="1">
      <c r="A278" s="38"/>
      <c r="B278" s="39"/>
      <c r="C278" s="38"/>
      <c r="D278" s="178" t="s">
        <v>135</v>
      </c>
      <c r="E278" s="38"/>
      <c r="F278" s="179" t="s">
        <v>402</v>
      </c>
      <c r="G278" s="38"/>
      <c r="H278" s="38"/>
      <c r="I278" s="180"/>
      <c r="J278" s="38"/>
      <c r="K278" s="38"/>
      <c r="L278" s="39"/>
      <c r="M278" s="181"/>
      <c r="N278" s="182"/>
      <c r="O278" s="72"/>
      <c r="P278" s="72"/>
      <c r="Q278" s="72"/>
      <c r="R278" s="72"/>
      <c r="S278" s="72"/>
      <c r="T278" s="73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9" t="s">
        <v>135</v>
      </c>
      <c r="AU278" s="19" t="s">
        <v>80</v>
      </c>
    </row>
    <row r="279" s="12" customFormat="1" ht="22.8" customHeight="1">
      <c r="A279" s="12"/>
      <c r="B279" s="151"/>
      <c r="C279" s="12"/>
      <c r="D279" s="152" t="s">
        <v>70</v>
      </c>
      <c r="E279" s="162" t="s">
        <v>403</v>
      </c>
      <c r="F279" s="162" t="s">
        <v>404</v>
      </c>
      <c r="G279" s="12"/>
      <c r="H279" s="12"/>
      <c r="I279" s="154"/>
      <c r="J279" s="163">
        <f>BK279</f>
        <v>0</v>
      </c>
      <c r="K279" s="12"/>
      <c r="L279" s="151"/>
      <c r="M279" s="156"/>
      <c r="N279" s="157"/>
      <c r="O279" s="157"/>
      <c r="P279" s="158">
        <f>SUM(P280:P296)</f>
        <v>0</v>
      </c>
      <c r="Q279" s="157"/>
      <c r="R279" s="158">
        <f>SUM(R280:R296)</f>
        <v>0</v>
      </c>
      <c r="S279" s="157"/>
      <c r="T279" s="159">
        <f>SUM(T280:T296)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52" t="s">
        <v>15</v>
      </c>
      <c r="AT279" s="160" t="s">
        <v>70</v>
      </c>
      <c r="AU279" s="160" t="s">
        <v>15</v>
      </c>
      <c r="AY279" s="152" t="s">
        <v>126</v>
      </c>
      <c r="BK279" s="161">
        <f>SUM(BK280:BK296)</f>
        <v>0</v>
      </c>
    </row>
    <row r="280" s="2" customFormat="1" ht="37.8" customHeight="1">
      <c r="A280" s="38"/>
      <c r="B280" s="164"/>
      <c r="C280" s="165" t="s">
        <v>351</v>
      </c>
      <c r="D280" s="165" t="s">
        <v>129</v>
      </c>
      <c r="E280" s="166" t="s">
        <v>405</v>
      </c>
      <c r="F280" s="167" t="s">
        <v>406</v>
      </c>
      <c r="G280" s="168" t="s">
        <v>172</v>
      </c>
      <c r="H280" s="169">
        <v>61.261000000000003</v>
      </c>
      <c r="I280" s="170"/>
      <c r="J280" s="171">
        <f>ROUND(I280*H280,2)</f>
        <v>0</v>
      </c>
      <c r="K280" s="167" t="s">
        <v>133</v>
      </c>
      <c r="L280" s="39"/>
      <c r="M280" s="172" t="s">
        <v>3</v>
      </c>
      <c r="N280" s="173" t="s">
        <v>42</v>
      </c>
      <c r="O280" s="72"/>
      <c r="P280" s="174">
        <f>O280*H280</f>
        <v>0</v>
      </c>
      <c r="Q280" s="174">
        <v>0</v>
      </c>
      <c r="R280" s="174">
        <f>Q280*H280</f>
        <v>0</v>
      </c>
      <c r="S280" s="174">
        <v>0</v>
      </c>
      <c r="T280" s="17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76" t="s">
        <v>134</v>
      </c>
      <c r="AT280" s="176" t="s">
        <v>129</v>
      </c>
      <c r="AU280" s="176" t="s">
        <v>80</v>
      </c>
      <c r="AY280" s="19" t="s">
        <v>126</v>
      </c>
      <c r="BE280" s="177">
        <f>IF(N280="základní",J280,0)</f>
        <v>0</v>
      </c>
      <c r="BF280" s="177">
        <f>IF(N280="snížená",J280,0)</f>
        <v>0</v>
      </c>
      <c r="BG280" s="177">
        <f>IF(N280="zákl. přenesená",J280,0)</f>
        <v>0</v>
      </c>
      <c r="BH280" s="177">
        <f>IF(N280="sníž. přenesená",J280,0)</f>
        <v>0</v>
      </c>
      <c r="BI280" s="177">
        <f>IF(N280="nulová",J280,0)</f>
        <v>0</v>
      </c>
      <c r="BJ280" s="19" t="s">
        <v>15</v>
      </c>
      <c r="BK280" s="177">
        <f>ROUND(I280*H280,2)</f>
        <v>0</v>
      </c>
      <c r="BL280" s="19" t="s">
        <v>134</v>
      </c>
      <c r="BM280" s="176" t="s">
        <v>407</v>
      </c>
    </row>
    <row r="281" s="2" customFormat="1">
      <c r="A281" s="38"/>
      <c r="B281" s="39"/>
      <c r="C281" s="38"/>
      <c r="D281" s="178" t="s">
        <v>135</v>
      </c>
      <c r="E281" s="38"/>
      <c r="F281" s="179" t="s">
        <v>408</v>
      </c>
      <c r="G281" s="38"/>
      <c r="H281" s="38"/>
      <c r="I281" s="180"/>
      <c r="J281" s="38"/>
      <c r="K281" s="38"/>
      <c r="L281" s="39"/>
      <c r="M281" s="181"/>
      <c r="N281" s="182"/>
      <c r="O281" s="72"/>
      <c r="P281" s="72"/>
      <c r="Q281" s="72"/>
      <c r="R281" s="72"/>
      <c r="S281" s="72"/>
      <c r="T281" s="73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9" t="s">
        <v>135</v>
      </c>
      <c r="AU281" s="19" t="s">
        <v>80</v>
      </c>
    </row>
    <row r="282" s="2" customFormat="1" ht="24.15" customHeight="1">
      <c r="A282" s="38"/>
      <c r="B282" s="164"/>
      <c r="C282" s="165" t="s">
        <v>356</v>
      </c>
      <c r="D282" s="165" t="s">
        <v>129</v>
      </c>
      <c r="E282" s="166" t="s">
        <v>409</v>
      </c>
      <c r="F282" s="167" t="s">
        <v>410</v>
      </c>
      <c r="G282" s="168" t="s">
        <v>225</v>
      </c>
      <c r="H282" s="169">
        <v>30</v>
      </c>
      <c r="I282" s="170"/>
      <c r="J282" s="171">
        <f>ROUND(I282*H282,2)</f>
        <v>0</v>
      </c>
      <c r="K282" s="167" t="s">
        <v>133</v>
      </c>
      <c r="L282" s="39"/>
      <c r="M282" s="172" t="s">
        <v>3</v>
      </c>
      <c r="N282" s="173" t="s">
        <v>42</v>
      </c>
      <c r="O282" s="72"/>
      <c r="P282" s="174">
        <f>O282*H282</f>
        <v>0</v>
      </c>
      <c r="Q282" s="174">
        <v>0</v>
      </c>
      <c r="R282" s="174">
        <f>Q282*H282</f>
        <v>0</v>
      </c>
      <c r="S282" s="174">
        <v>0</v>
      </c>
      <c r="T282" s="17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76" t="s">
        <v>134</v>
      </c>
      <c r="AT282" s="176" t="s">
        <v>129</v>
      </c>
      <c r="AU282" s="176" t="s">
        <v>80</v>
      </c>
      <c r="AY282" s="19" t="s">
        <v>126</v>
      </c>
      <c r="BE282" s="177">
        <f>IF(N282="základní",J282,0)</f>
        <v>0</v>
      </c>
      <c r="BF282" s="177">
        <f>IF(N282="snížená",J282,0)</f>
        <v>0</v>
      </c>
      <c r="BG282" s="177">
        <f>IF(N282="zákl. přenesená",J282,0)</f>
        <v>0</v>
      </c>
      <c r="BH282" s="177">
        <f>IF(N282="sníž. přenesená",J282,0)</f>
        <v>0</v>
      </c>
      <c r="BI282" s="177">
        <f>IF(N282="nulová",J282,0)</f>
        <v>0</v>
      </c>
      <c r="BJ282" s="19" t="s">
        <v>15</v>
      </c>
      <c r="BK282" s="177">
        <f>ROUND(I282*H282,2)</f>
        <v>0</v>
      </c>
      <c r="BL282" s="19" t="s">
        <v>134</v>
      </c>
      <c r="BM282" s="176" t="s">
        <v>411</v>
      </c>
    </row>
    <row r="283" s="2" customFormat="1">
      <c r="A283" s="38"/>
      <c r="B283" s="39"/>
      <c r="C283" s="38"/>
      <c r="D283" s="178" t="s">
        <v>135</v>
      </c>
      <c r="E283" s="38"/>
      <c r="F283" s="179" t="s">
        <v>412</v>
      </c>
      <c r="G283" s="38"/>
      <c r="H283" s="38"/>
      <c r="I283" s="180"/>
      <c r="J283" s="38"/>
      <c r="K283" s="38"/>
      <c r="L283" s="39"/>
      <c r="M283" s="181"/>
      <c r="N283" s="182"/>
      <c r="O283" s="72"/>
      <c r="P283" s="72"/>
      <c r="Q283" s="72"/>
      <c r="R283" s="72"/>
      <c r="S283" s="72"/>
      <c r="T283" s="73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9" t="s">
        <v>135</v>
      </c>
      <c r="AU283" s="19" t="s">
        <v>80</v>
      </c>
    </row>
    <row r="284" s="2" customFormat="1" ht="37.8" customHeight="1">
      <c r="A284" s="38"/>
      <c r="B284" s="164"/>
      <c r="C284" s="165" t="s">
        <v>413</v>
      </c>
      <c r="D284" s="165" t="s">
        <v>129</v>
      </c>
      <c r="E284" s="166" t="s">
        <v>414</v>
      </c>
      <c r="F284" s="167" t="s">
        <v>415</v>
      </c>
      <c r="G284" s="168" t="s">
        <v>225</v>
      </c>
      <c r="H284" s="169">
        <v>900</v>
      </c>
      <c r="I284" s="170"/>
      <c r="J284" s="171">
        <f>ROUND(I284*H284,2)</f>
        <v>0</v>
      </c>
      <c r="K284" s="167" t="s">
        <v>133</v>
      </c>
      <c r="L284" s="39"/>
      <c r="M284" s="172" t="s">
        <v>3</v>
      </c>
      <c r="N284" s="173" t="s">
        <v>42</v>
      </c>
      <c r="O284" s="72"/>
      <c r="P284" s="174">
        <f>O284*H284</f>
        <v>0</v>
      </c>
      <c r="Q284" s="174">
        <v>0</v>
      </c>
      <c r="R284" s="174">
        <f>Q284*H284</f>
        <v>0</v>
      </c>
      <c r="S284" s="174">
        <v>0</v>
      </c>
      <c r="T284" s="17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76" t="s">
        <v>134</v>
      </c>
      <c r="AT284" s="176" t="s">
        <v>129</v>
      </c>
      <c r="AU284" s="176" t="s">
        <v>80</v>
      </c>
      <c r="AY284" s="19" t="s">
        <v>126</v>
      </c>
      <c r="BE284" s="177">
        <f>IF(N284="základní",J284,0)</f>
        <v>0</v>
      </c>
      <c r="BF284" s="177">
        <f>IF(N284="snížená",J284,0)</f>
        <v>0</v>
      </c>
      <c r="BG284" s="177">
        <f>IF(N284="zákl. přenesená",J284,0)</f>
        <v>0</v>
      </c>
      <c r="BH284" s="177">
        <f>IF(N284="sníž. přenesená",J284,0)</f>
        <v>0</v>
      </c>
      <c r="BI284" s="177">
        <f>IF(N284="nulová",J284,0)</f>
        <v>0</v>
      </c>
      <c r="BJ284" s="19" t="s">
        <v>15</v>
      </c>
      <c r="BK284" s="177">
        <f>ROUND(I284*H284,2)</f>
        <v>0</v>
      </c>
      <c r="BL284" s="19" t="s">
        <v>134</v>
      </c>
      <c r="BM284" s="176" t="s">
        <v>416</v>
      </c>
    </row>
    <row r="285" s="2" customFormat="1">
      <c r="A285" s="38"/>
      <c r="B285" s="39"/>
      <c r="C285" s="38"/>
      <c r="D285" s="178" t="s">
        <v>135</v>
      </c>
      <c r="E285" s="38"/>
      <c r="F285" s="179" t="s">
        <v>417</v>
      </c>
      <c r="G285" s="38"/>
      <c r="H285" s="38"/>
      <c r="I285" s="180"/>
      <c r="J285" s="38"/>
      <c r="K285" s="38"/>
      <c r="L285" s="39"/>
      <c r="M285" s="181"/>
      <c r="N285" s="182"/>
      <c r="O285" s="72"/>
      <c r="P285" s="72"/>
      <c r="Q285" s="72"/>
      <c r="R285" s="72"/>
      <c r="S285" s="72"/>
      <c r="T285" s="73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135</v>
      </c>
      <c r="AU285" s="19" t="s">
        <v>80</v>
      </c>
    </row>
    <row r="286" s="2" customFormat="1" ht="33" customHeight="1">
      <c r="A286" s="38"/>
      <c r="B286" s="164"/>
      <c r="C286" s="165" t="s">
        <v>338</v>
      </c>
      <c r="D286" s="165" t="s">
        <v>129</v>
      </c>
      <c r="E286" s="166" t="s">
        <v>418</v>
      </c>
      <c r="F286" s="167" t="s">
        <v>419</v>
      </c>
      <c r="G286" s="168" t="s">
        <v>172</v>
      </c>
      <c r="H286" s="169">
        <v>49.134999999999998</v>
      </c>
      <c r="I286" s="170"/>
      <c r="J286" s="171">
        <f>ROUND(I286*H286,2)</f>
        <v>0</v>
      </c>
      <c r="K286" s="167" t="s">
        <v>133</v>
      </c>
      <c r="L286" s="39"/>
      <c r="M286" s="172" t="s">
        <v>3</v>
      </c>
      <c r="N286" s="173" t="s">
        <v>42</v>
      </c>
      <c r="O286" s="72"/>
      <c r="P286" s="174">
        <f>O286*H286</f>
        <v>0</v>
      </c>
      <c r="Q286" s="174">
        <v>0</v>
      </c>
      <c r="R286" s="174">
        <f>Q286*H286</f>
        <v>0</v>
      </c>
      <c r="S286" s="174">
        <v>0</v>
      </c>
      <c r="T286" s="17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76" t="s">
        <v>134</v>
      </c>
      <c r="AT286" s="176" t="s">
        <v>129</v>
      </c>
      <c r="AU286" s="176" t="s">
        <v>80</v>
      </c>
      <c r="AY286" s="19" t="s">
        <v>126</v>
      </c>
      <c r="BE286" s="177">
        <f>IF(N286="základní",J286,0)</f>
        <v>0</v>
      </c>
      <c r="BF286" s="177">
        <f>IF(N286="snížená",J286,0)</f>
        <v>0</v>
      </c>
      <c r="BG286" s="177">
        <f>IF(N286="zákl. přenesená",J286,0)</f>
        <v>0</v>
      </c>
      <c r="BH286" s="177">
        <f>IF(N286="sníž. přenesená",J286,0)</f>
        <v>0</v>
      </c>
      <c r="BI286" s="177">
        <f>IF(N286="nulová",J286,0)</f>
        <v>0</v>
      </c>
      <c r="BJ286" s="19" t="s">
        <v>15</v>
      </c>
      <c r="BK286" s="177">
        <f>ROUND(I286*H286,2)</f>
        <v>0</v>
      </c>
      <c r="BL286" s="19" t="s">
        <v>134</v>
      </c>
      <c r="BM286" s="176" t="s">
        <v>420</v>
      </c>
    </row>
    <row r="287" s="2" customFormat="1">
      <c r="A287" s="38"/>
      <c r="B287" s="39"/>
      <c r="C287" s="38"/>
      <c r="D287" s="178" t="s">
        <v>135</v>
      </c>
      <c r="E287" s="38"/>
      <c r="F287" s="179" t="s">
        <v>421</v>
      </c>
      <c r="G287" s="38"/>
      <c r="H287" s="38"/>
      <c r="I287" s="180"/>
      <c r="J287" s="38"/>
      <c r="K287" s="38"/>
      <c r="L287" s="39"/>
      <c r="M287" s="181"/>
      <c r="N287" s="182"/>
      <c r="O287" s="72"/>
      <c r="P287" s="72"/>
      <c r="Q287" s="72"/>
      <c r="R287" s="72"/>
      <c r="S287" s="72"/>
      <c r="T287" s="7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135</v>
      </c>
      <c r="AU287" s="19" t="s">
        <v>80</v>
      </c>
    </row>
    <row r="288" s="15" customFormat="1">
      <c r="A288" s="15"/>
      <c r="B288" s="200"/>
      <c r="C288" s="15"/>
      <c r="D288" s="184" t="s">
        <v>137</v>
      </c>
      <c r="E288" s="201" t="s">
        <v>3</v>
      </c>
      <c r="F288" s="202" t="s">
        <v>422</v>
      </c>
      <c r="G288" s="15"/>
      <c r="H288" s="201" t="s">
        <v>3</v>
      </c>
      <c r="I288" s="203"/>
      <c r="J288" s="15"/>
      <c r="K288" s="15"/>
      <c r="L288" s="200"/>
      <c r="M288" s="204"/>
      <c r="N288" s="205"/>
      <c r="O288" s="205"/>
      <c r="P288" s="205"/>
      <c r="Q288" s="205"/>
      <c r="R288" s="205"/>
      <c r="S288" s="205"/>
      <c r="T288" s="20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01" t="s">
        <v>137</v>
      </c>
      <c r="AU288" s="201" t="s">
        <v>80</v>
      </c>
      <c r="AV288" s="15" t="s">
        <v>15</v>
      </c>
      <c r="AW288" s="15" t="s">
        <v>33</v>
      </c>
      <c r="AX288" s="15" t="s">
        <v>71</v>
      </c>
      <c r="AY288" s="201" t="s">
        <v>126</v>
      </c>
    </row>
    <row r="289" s="13" customFormat="1">
      <c r="A289" s="13"/>
      <c r="B289" s="183"/>
      <c r="C289" s="13"/>
      <c r="D289" s="184" t="s">
        <v>137</v>
      </c>
      <c r="E289" s="185" t="s">
        <v>3</v>
      </c>
      <c r="F289" s="186" t="s">
        <v>423</v>
      </c>
      <c r="G289" s="13"/>
      <c r="H289" s="187">
        <v>49.134999999999998</v>
      </c>
      <c r="I289" s="188"/>
      <c r="J289" s="13"/>
      <c r="K289" s="13"/>
      <c r="L289" s="183"/>
      <c r="M289" s="189"/>
      <c r="N289" s="190"/>
      <c r="O289" s="190"/>
      <c r="P289" s="190"/>
      <c r="Q289" s="190"/>
      <c r="R289" s="190"/>
      <c r="S289" s="190"/>
      <c r="T289" s="19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5" t="s">
        <v>137</v>
      </c>
      <c r="AU289" s="185" t="s">
        <v>80</v>
      </c>
      <c r="AV289" s="13" t="s">
        <v>80</v>
      </c>
      <c r="AW289" s="13" t="s">
        <v>33</v>
      </c>
      <c r="AX289" s="13" t="s">
        <v>71</v>
      </c>
      <c r="AY289" s="185" t="s">
        <v>126</v>
      </c>
    </row>
    <row r="290" s="14" customFormat="1">
      <c r="A290" s="14"/>
      <c r="B290" s="192"/>
      <c r="C290" s="14"/>
      <c r="D290" s="184" t="s">
        <v>137</v>
      </c>
      <c r="E290" s="193" t="s">
        <v>3</v>
      </c>
      <c r="F290" s="194" t="s">
        <v>139</v>
      </c>
      <c r="G290" s="14"/>
      <c r="H290" s="195">
        <v>49.134999999999998</v>
      </c>
      <c r="I290" s="196"/>
      <c r="J290" s="14"/>
      <c r="K290" s="14"/>
      <c r="L290" s="192"/>
      <c r="M290" s="197"/>
      <c r="N290" s="198"/>
      <c r="O290" s="198"/>
      <c r="P290" s="198"/>
      <c r="Q290" s="198"/>
      <c r="R290" s="198"/>
      <c r="S290" s="198"/>
      <c r="T290" s="19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3" t="s">
        <v>137</v>
      </c>
      <c r="AU290" s="193" t="s">
        <v>80</v>
      </c>
      <c r="AV290" s="14" t="s">
        <v>134</v>
      </c>
      <c r="AW290" s="14" t="s">
        <v>33</v>
      </c>
      <c r="AX290" s="14" t="s">
        <v>15</v>
      </c>
      <c r="AY290" s="193" t="s">
        <v>126</v>
      </c>
    </row>
    <row r="291" s="2" customFormat="1" ht="44.25" customHeight="1">
      <c r="A291" s="38"/>
      <c r="B291" s="164"/>
      <c r="C291" s="165" t="s">
        <v>424</v>
      </c>
      <c r="D291" s="165" t="s">
        <v>129</v>
      </c>
      <c r="E291" s="166" t="s">
        <v>425</v>
      </c>
      <c r="F291" s="167" t="s">
        <v>426</v>
      </c>
      <c r="G291" s="168" t="s">
        <v>172</v>
      </c>
      <c r="H291" s="169">
        <v>589.62</v>
      </c>
      <c r="I291" s="170"/>
      <c r="J291" s="171">
        <f>ROUND(I291*H291,2)</f>
        <v>0</v>
      </c>
      <c r="K291" s="167" t="s">
        <v>133</v>
      </c>
      <c r="L291" s="39"/>
      <c r="M291" s="172" t="s">
        <v>3</v>
      </c>
      <c r="N291" s="173" t="s">
        <v>42</v>
      </c>
      <c r="O291" s="72"/>
      <c r="P291" s="174">
        <f>O291*H291</f>
        <v>0</v>
      </c>
      <c r="Q291" s="174">
        <v>0</v>
      </c>
      <c r="R291" s="174">
        <f>Q291*H291</f>
        <v>0</v>
      </c>
      <c r="S291" s="174">
        <v>0</v>
      </c>
      <c r="T291" s="175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76" t="s">
        <v>134</v>
      </c>
      <c r="AT291" s="176" t="s">
        <v>129</v>
      </c>
      <c r="AU291" s="176" t="s">
        <v>80</v>
      </c>
      <c r="AY291" s="19" t="s">
        <v>126</v>
      </c>
      <c r="BE291" s="177">
        <f>IF(N291="základní",J291,0)</f>
        <v>0</v>
      </c>
      <c r="BF291" s="177">
        <f>IF(N291="snížená",J291,0)</f>
        <v>0</v>
      </c>
      <c r="BG291" s="177">
        <f>IF(N291="zákl. přenesená",J291,0)</f>
        <v>0</v>
      </c>
      <c r="BH291" s="177">
        <f>IF(N291="sníž. přenesená",J291,0)</f>
        <v>0</v>
      </c>
      <c r="BI291" s="177">
        <f>IF(N291="nulová",J291,0)</f>
        <v>0</v>
      </c>
      <c r="BJ291" s="19" t="s">
        <v>15</v>
      </c>
      <c r="BK291" s="177">
        <f>ROUND(I291*H291,2)</f>
        <v>0</v>
      </c>
      <c r="BL291" s="19" t="s">
        <v>134</v>
      </c>
      <c r="BM291" s="176" t="s">
        <v>427</v>
      </c>
    </row>
    <row r="292" s="2" customFormat="1">
      <c r="A292" s="38"/>
      <c r="B292" s="39"/>
      <c r="C292" s="38"/>
      <c r="D292" s="178" t="s">
        <v>135</v>
      </c>
      <c r="E292" s="38"/>
      <c r="F292" s="179" t="s">
        <v>428</v>
      </c>
      <c r="G292" s="38"/>
      <c r="H292" s="38"/>
      <c r="I292" s="180"/>
      <c r="J292" s="38"/>
      <c r="K292" s="38"/>
      <c r="L292" s="39"/>
      <c r="M292" s="181"/>
      <c r="N292" s="182"/>
      <c r="O292" s="72"/>
      <c r="P292" s="72"/>
      <c r="Q292" s="72"/>
      <c r="R292" s="72"/>
      <c r="S292" s="72"/>
      <c r="T292" s="73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135</v>
      </c>
      <c r="AU292" s="19" t="s">
        <v>80</v>
      </c>
    </row>
    <row r="293" s="2" customFormat="1" ht="24.15" customHeight="1">
      <c r="A293" s="38"/>
      <c r="B293" s="164"/>
      <c r="C293" s="165" t="s">
        <v>429</v>
      </c>
      <c r="D293" s="165" t="s">
        <v>129</v>
      </c>
      <c r="E293" s="166" t="s">
        <v>430</v>
      </c>
      <c r="F293" s="167" t="s">
        <v>431</v>
      </c>
      <c r="G293" s="168" t="s">
        <v>172</v>
      </c>
      <c r="H293" s="169">
        <v>49.134999999999998</v>
      </c>
      <c r="I293" s="170"/>
      <c r="J293" s="171">
        <f>ROUND(I293*H293,2)</f>
        <v>0</v>
      </c>
      <c r="K293" s="167" t="s">
        <v>3</v>
      </c>
      <c r="L293" s="39"/>
      <c r="M293" s="172" t="s">
        <v>3</v>
      </c>
      <c r="N293" s="173" t="s">
        <v>42</v>
      </c>
      <c r="O293" s="72"/>
      <c r="P293" s="174">
        <f>O293*H293</f>
        <v>0</v>
      </c>
      <c r="Q293" s="174">
        <v>0</v>
      </c>
      <c r="R293" s="174">
        <f>Q293*H293</f>
        <v>0</v>
      </c>
      <c r="S293" s="174">
        <v>0</v>
      </c>
      <c r="T293" s="17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76" t="s">
        <v>134</v>
      </c>
      <c r="AT293" s="176" t="s">
        <v>129</v>
      </c>
      <c r="AU293" s="176" t="s">
        <v>80</v>
      </c>
      <c r="AY293" s="19" t="s">
        <v>126</v>
      </c>
      <c r="BE293" s="177">
        <f>IF(N293="základní",J293,0)</f>
        <v>0</v>
      </c>
      <c r="BF293" s="177">
        <f>IF(N293="snížená",J293,0)</f>
        <v>0</v>
      </c>
      <c r="BG293" s="177">
        <f>IF(N293="zákl. přenesená",J293,0)</f>
        <v>0</v>
      </c>
      <c r="BH293" s="177">
        <f>IF(N293="sníž. přenesená",J293,0)</f>
        <v>0</v>
      </c>
      <c r="BI293" s="177">
        <f>IF(N293="nulová",J293,0)</f>
        <v>0</v>
      </c>
      <c r="BJ293" s="19" t="s">
        <v>15</v>
      </c>
      <c r="BK293" s="177">
        <f>ROUND(I293*H293,2)</f>
        <v>0</v>
      </c>
      <c r="BL293" s="19" t="s">
        <v>134</v>
      </c>
      <c r="BM293" s="176" t="s">
        <v>308</v>
      </c>
    </row>
    <row r="294" s="15" customFormat="1">
      <c r="A294" s="15"/>
      <c r="B294" s="200"/>
      <c r="C294" s="15"/>
      <c r="D294" s="184" t="s">
        <v>137</v>
      </c>
      <c r="E294" s="201" t="s">
        <v>3</v>
      </c>
      <c r="F294" s="202" t="s">
        <v>422</v>
      </c>
      <c r="G294" s="15"/>
      <c r="H294" s="201" t="s">
        <v>3</v>
      </c>
      <c r="I294" s="203"/>
      <c r="J294" s="15"/>
      <c r="K294" s="15"/>
      <c r="L294" s="200"/>
      <c r="M294" s="204"/>
      <c r="N294" s="205"/>
      <c r="O294" s="205"/>
      <c r="P294" s="205"/>
      <c r="Q294" s="205"/>
      <c r="R294" s="205"/>
      <c r="S294" s="205"/>
      <c r="T294" s="206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01" t="s">
        <v>137</v>
      </c>
      <c r="AU294" s="201" t="s">
        <v>80</v>
      </c>
      <c r="AV294" s="15" t="s">
        <v>15</v>
      </c>
      <c r="AW294" s="15" t="s">
        <v>33</v>
      </c>
      <c r="AX294" s="15" t="s">
        <v>71</v>
      </c>
      <c r="AY294" s="201" t="s">
        <v>126</v>
      </c>
    </row>
    <row r="295" s="13" customFormat="1">
      <c r="A295" s="13"/>
      <c r="B295" s="183"/>
      <c r="C295" s="13"/>
      <c r="D295" s="184" t="s">
        <v>137</v>
      </c>
      <c r="E295" s="185" t="s">
        <v>3</v>
      </c>
      <c r="F295" s="186" t="s">
        <v>423</v>
      </c>
      <c r="G295" s="13"/>
      <c r="H295" s="187">
        <v>49.134999999999998</v>
      </c>
      <c r="I295" s="188"/>
      <c r="J295" s="13"/>
      <c r="K295" s="13"/>
      <c r="L295" s="183"/>
      <c r="M295" s="189"/>
      <c r="N295" s="190"/>
      <c r="O295" s="190"/>
      <c r="P295" s="190"/>
      <c r="Q295" s="190"/>
      <c r="R295" s="190"/>
      <c r="S295" s="190"/>
      <c r="T295" s="19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5" t="s">
        <v>137</v>
      </c>
      <c r="AU295" s="185" t="s">
        <v>80</v>
      </c>
      <c r="AV295" s="13" t="s">
        <v>80</v>
      </c>
      <c r="AW295" s="13" t="s">
        <v>33</v>
      </c>
      <c r="AX295" s="13" t="s">
        <v>71</v>
      </c>
      <c r="AY295" s="185" t="s">
        <v>126</v>
      </c>
    </row>
    <row r="296" s="14" customFormat="1">
      <c r="A296" s="14"/>
      <c r="B296" s="192"/>
      <c r="C296" s="14"/>
      <c r="D296" s="184" t="s">
        <v>137</v>
      </c>
      <c r="E296" s="193" t="s">
        <v>3</v>
      </c>
      <c r="F296" s="194" t="s">
        <v>139</v>
      </c>
      <c r="G296" s="14"/>
      <c r="H296" s="195">
        <v>49.134999999999998</v>
      </c>
      <c r="I296" s="196"/>
      <c r="J296" s="14"/>
      <c r="K296" s="14"/>
      <c r="L296" s="192"/>
      <c r="M296" s="197"/>
      <c r="N296" s="198"/>
      <c r="O296" s="198"/>
      <c r="P296" s="198"/>
      <c r="Q296" s="198"/>
      <c r="R296" s="198"/>
      <c r="S296" s="198"/>
      <c r="T296" s="19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3" t="s">
        <v>137</v>
      </c>
      <c r="AU296" s="193" t="s">
        <v>80</v>
      </c>
      <c r="AV296" s="14" t="s">
        <v>134</v>
      </c>
      <c r="AW296" s="14" t="s">
        <v>33</v>
      </c>
      <c r="AX296" s="14" t="s">
        <v>15</v>
      </c>
      <c r="AY296" s="193" t="s">
        <v>126</v>
      </c>
    </row>
    <row r="297" s="12" customFormat="1" ht="22.8" customHeight="1">
      <c r="A297" s="12"/>
      <c r="B297" s="151"/>
      <c r="C297" s="12"/>
      <c r="D297" s="152" t="s">
        <v>70</v>
      </c>
      <c r="E297" s="162" t="s">
        <v>432</v>
      </c>
      <c r="F297" s="162" t="s">
        <v>433</v>
      </c>
      <c r="G297" s="12"/>
      <c r="H297" s="12"/>
      <c r="I297" s="154"/>
      <c r="J297" s="163">
        <f>BK297</f>
        <v>0</v>
      </c>
      <c r="K297" s="12"/>
      <c r="L297" s="151"/>
      <c r="M297" s="156"/>
      <c r="N297" s="157"/>
      <c r="O297" s="157"/>
      <c r="P297" s="158">
        <f>SUM(P298:P299)</f>
        <v>0</v>
      </c>
      <c r="Q297" s="157"/>
      <c r="R297" s="158">
        <f>SUM(R298:R299)</f>
        <v>0</v>
      </c>
      <c r="S297" s="157"/>
      <c r="T297" s="159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52" t="s">
        <v>15</v>
      </c>
      <c r="AT297" s="160" t="s">
        <v>70</v>
      </c>
      <c r="AU297" s="160" t="s">
        <v>15</v>
      </c>
      <c r="AY297" s="152" t="s">
        <v>126</v>
      </c>
      <c r="BK297" s="161">
        <f>SUM(BK298:BK299)</f>
        <v>0</v>
      </c>
    </row>
    <row r="298" s="2" customFormat="1" ht="55.5" customHeight="1">
      <c r="A298" s="38"/>
      <c r="B298" s="164"/>
      <c r="C298" s="165" t="s">
        <v>347</v>
      </c>
      <c r="D298" s="165" t="s">
        <v>129</v>
      </c>
      <c r="E298" s="166" t="s">
        <v>434</v>
      </c>
      <c r="F298" s="167" t="s">
        <v>435</v>
      </c>
      <c r="G298" s="168" t="s">
        <v>172</v>
      </c>
      <c r="H298" s="169">
        <v>53.655999999999999</v>
      </c>
      <c r="I298" s="170"/>
      <c r="J298" s="171">
        <f>ROUND(I298*H298,2)</f>
        <v>0</v>
      </c>
      <c r="K298" s="167" t="s">
        <v>133</v>
      </c>
      <c r="L298" s="39"/>
      <c r="M298" s="172" t="s">
        <v>3</v>
      </c>
      <c r="N298" s="173" t="s">
        <v>42</v>
      </c>
      <c r="O298" s="72"/>
      <c r="P298" s="174">
        <f>O298*H298</f>
        <v>0</v>
      </c>
      <c r="Q298" s="174">
        <v>0</v>
      </c>
      <c r="R298" s="174">
        <f>Q298*H298</f>
        <v>0</v>
      </c>
      <c r="S298" s="174">
        <v>0</v>
      </c>
      <c r="T298" s="175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76" t="s">
        <v>134</v>
      </c>
      <c r="AT298" s="176" t="s">
        <v>129</v>
      </c>
      <c r="AU298" s="176" t="s">
        <v>80</v>
      </c>
      <c r="AY298" s="19" t="s">
        <v>126</v>
      </c>
      <c r="BE298" s="177">
        <f>IF(N298="základní",J298,0)</f>
        <v>0</v>
      </c>
      <c r="BF298" s="177">
        <f>IF(N298="snížená",J298,0)</f>
        <v>0</v>
      </c>
      <c r="BG298" s="177">
        <f>IF(N298="zákl. přenesená",J298,0)</f>
        <v>0</v>
      </c>
      <c r="BH298" s="177">
        <f>IF(N298="sníž. přenesená",J298,0)</f>
        <v>0</v>
      </c>
      <c r="BI298" s="177">
        <f>IF(N298="nulová",J298,0)</f>
        <v>0</v>
      </c>
      <c r="BJ298" s="19" t="s">
        <v>15</v>
      </c>
      <c r="BK298" s="177">
        <f>ROUND(I298*H298,2)</f>
        <v>0</v>
      </c>
      <c r="BL298" s="19" t="s">
        <v>134</v>
      </c>
      <c r="BM298" s="176" t="s">
        <v>436</v>
      </c>
    </row>
    <row r="299" s="2" customFormat="1">
      <c r="A299" s="38"/>
      <c r="B299" s="39"/>
      <c r="C299" s="38"/>
      <c r="D299" s="178" t="s">
        <v>135</v>
      </c>
      <c r="E299" s="38"/>
      <c r="F299" s="179" t="s">
        <v>437</v>
      </c>
      <c r="G299" s="38"/>
      <c r="H299" s="38"/>
      <c r="I299" s="180"/>
      <c r="J299" s="38"/>
      <c r="K299" s="38"/>
      <c r="L299" s="39"/>
      <c r="M299" s="181"/>
      <c r="N299" s="182"/>
      <c r="O299" s="72"/>
      <c r="P299" s="72"/>
      <c r="Q299" s="72"/>
      <c r="R299" s="72"/>
      <c r="S299" s="72"/>
      <c r="T299" s="73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9" t="s">
        <v>135</v>
      </c>
      <c r="AU299" s="19" t="s">
        <v>80</v>
      </c>
    </row>
    <row r="300" s="12" customFormat="1" ht="25.92" customHeight="1">
      <c r="A300" s="12"/>
      <c r="B300" s="151"/>
      <c r="C300" s="12"/>
      <c r="D300" s="152" t="s">
        <v>70</v>
      </c>
      <c r="E300" s="153" t="s">
        <v>438</v>
      </c>
      <c r="F300" s="153" t="s">
        <v>439</v>
      </c>
      <c r="G300" s="12"/>
      <c r="H300" s="12"/>
      <c r="I300" s="154"/>
      <c r="J300" s="155">
        <f>BK300</f>
        <v>0</v>
      </c>
      <c r="K300" s="12"/>
      <c r="L300" s="151"/>
      <c r="M300" s="156"/>
      <c r="N300" s="157"/>
      <c r="O300" s="157"/>
      <c r="P300" s="158">
        <f>P301+P320+P328+P367+P442+P446</f>
        <v>0</v>
      </c>
      <c r="Q300" s="157"/>
      <c r="R300" s="158">
        <f>R301+R320+R328+R367+R442+R446</f>
        <v>1.4302838</v>
      </c>
      <c r="S300" s="157"/>
      <c r="T300" s="159">
        <f>T301+T320+T328+T367+T442+T446</f>
        <v>1.1849639999999999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52" t="s">
        <v>80</v>
      </c>
      <c r="AT300" s="160" t="s">
        <v>70</v>
      </c>
      <c r="AU300" s="160" t="s">
        <v>71</v>
      </c>
      <c r="AY300" s="152" t="s">
        <v>126</v>
      </c>
      <c r="BK300" s="161">
        <f>BK301+BK320+BK328+BK367+BK442+BK446</f>
        <v>0</v>
      </c>
    </row>
    <row r="301" s="12" customFormat="1" ht="22.8" customHeight="1">
      <c r="A301" s="12"/>
      <c r="B301" s="151"/>
      <c r="C301" s="12"/>
      <c r="D301" s="152" t="s">
        <v>70</v>
      </c>
      <c r="E301" s="162" t="s">
        <v>440</v>
      </c>
      <c r="F301" s="162" t="s">
        <v>441</v>
      </c>
      <c r="G301" s="12"/>
      <c r="H301" s="12"/>
      <c r="I301" s="154"/>
      <c r="J301" s="163">
        <f>BK301</f>
        <v>0</v>
      </c>
      <c r="K301" s="12"/>
      <c r="L301" s="151"/>
      <c r="M301" s="156"/>
      <c r="N301" s="157"/>
      <c r="O301" s="157"/>
      <c r="P301" s="158">
        <f>SUM(P302:P319)</f>
        <v>0</v>
      </c>
      <c r="Q301" s="157"/>
      <c r="R301" s="158">
        <f>SUM(R302:R319)</f>
        <v>0.033309280000000004</v>
      </c>
      <c r="S301" s="157"/>
      <c r="T301" s="159">
        <f>SUM(T302:T319)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52" t="s">
        <v>80</v>
      </c>
      <c r="AT301" s="160" t="s">
        <v>70</v>
      </c>
      <c r="AU301" s="160" t="s">
        <v>15</v>
      </c>
      <c r="AY301" s="152" t="s">
        <v>126</v>
      </c>
      <c r="BK301" s="161">
        <f>SUM(BK302:BK319)</f>
        <v>0</v>
      </c>
    </row>
    <row r="302" s="2" customFormat="1" ht="44.25" customHeight="1">
      <c r="A302" s="38"/>
      <c r="B302" s="164"/>
      <c r="C302" s="165" t="s">
        <v>442</v>
      </c>
      <c r="D302" s="165" t="s">
        <v>129</v>
      </c>
      <c r="E302" s="166" t="s">
        <v>443</v>
      </c>
      <c r="F302" s="167" t="s">
        <v>444</v>
      </c>
      <c r="G302" s="168" t="s">
        <v>132</v>
      </c>
      <c r="H302" s="169">
        <v>32.331000000000003</v>
      </c>
      <c r="I302" s="170"/>
      <c r="J302" s="171">
        <f>ROUND(I302*H302,2)</f>
        <v>0</v>
      </c>
      <c r="K302" s="167" t="s">
        <v>133</v>
      </c>
      <c r="L302" s="39"/>
      <c r="M302" s="172" t="s">
        <v>3</v>
      </c>
      <c r="N302" s="173" t="s">
        <v>42</v>
      </c>
      <c r="O302" s="72"/>
      <c r="P302" s="174">
        <f>O302*H302</f>
        <v>0</v>
      </c>
      <c r="Q302" s="174">
        <v>0.00080000000000000004</v>
      </c>
      <c r="R302" s="174">
        <f>Q302*H302</f>
        <v>0.025864800000000004</v>
      </c>
      <c r="S302" s="174">
        <v>0</v>
      </c>
      <c r="T302" s="17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76" t="s">
        <v>173</v>
      </c>
      <c r="AT302" s="176" t="s">
        <v>129</v>
      </c>
      <c r="AU302" s="176" t="s">
        <v>80</v>
      </c>
      <c r="AY302" s="19" t="s">
        <v>126</v>
      </c>
      <c r="BE302" s="177">
        <f>IF(N302="základní",J302,0)</f>
        <v>0</v>
      </c>
      <c r="BF302" s="177">
        <f>IF(N302="snížená",J302,0)</f>
        <v>0</v>
      </c>
      <c r="BG302" s="177">
        <f>IF(N302="zákl. přenesená",J302,0)</f>
        <v>0</v>
      </c>
      <c r="BH302" s="177">
        <f>IF(N302="sníž. přenesená",J302,0)</f>
        <v>0</v>
      </c>
      <c r="BI302" s="177">
        <f>IF(N302="nulová",J302,0)</f>
        <v>0</v>
      </c>
      <c r="BJ302" s="19" t="s">
        <v>15</v>
      </c>
      <c r="BK302" s="177">
        <f>ROUND(I302*H302,2)</f>
        <v>0</v>
      </c>
      <c r="BL302" s="19" t="s">
        <v>173</v>
      </c>
      <c r="BM302" s="176" t="s">
        <v>200</v>
      </c>
    </row>
    <row r="303" s="2" customFormat="1">
      <c r="A303" s="38"/>
      <c r="B303" s="39"/>
      <c r="C303" s="38"/>
      <c r="D303" s="178" t="s">
        <v>135</v>
      </c>
      <c r="E303" s="38"/>
      <c r="F303" s="179" t="s">
        <v>445</v>
      </c>
      <c r="G303" s="38"/>
      <c r="H303" s="38"/>
      <c r="I303" s="180"/>
      <c r="J303" s="38"/>
      <c r="K303" s="38"/>
      <c r="L303" s="39"/>
      <c r="M303" s="181"/>
      <c r="N303" s="182"/>
      <c r="O303" s="72"/>
      <c r="P303" s="72"/>
      <c r="Q303" s="72"/>
      <c r="R303" s="72"/>
      <c r="S303" s="72"/>
      <c r="T303" s="73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9" t="s">
        <v>135</v>
      </c>
      <c r="AU303" s="19" t="s">
        <v>80</v>
      </c>
    </row>
    <row r="304" s="15" customFormat="1">
      <c r="A304" s="15"/>
      <c r="B304" s="200"/>
      <c r="C304" s="15"/>
      <c r="D304" s="184" t="s">
        <v>137</v>
      </c>
      <c r="E304" s="201" t="s">
        <v>3</v>
      </c>
      <c r="F304" s="202" t="s">
        <v>313</v>
      </c>
      <c r="G304" s="15"/>
      <c r="H304" s="201" t="s">
        <v>3</v>
      </c>
      <c r="I304" s="203"/>
      <c r="J304" s="15"/>
      <c r="K304" s="15"/>
      <c r="L304" s="200"/>
      <c r="M304" s="204"/>
      <c r="N304" s="205"/>
      <c r="O304" s="205"/>
      <c r="P304" s="205"/>
      <c r="Q304" s="205"/>
      <c r="R304" s="205"/>
      <c r="S304" s="205"/>
      <c r="T304" s="20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01" t="s">
        <v>137</v>
      </c>
      <c r="AU304" s="201" t="s">
        <v>80</v>
      </c>
      <c r="AV304" s="15" t="s">
        <v>15</v>
      </c>
      <c r="AW304" s="15" t="s">
        <v>33</v>
      </c>
      <c r="AX304" s="15" t="s">
        <v>71</v>
      </c>
      <c r="AY304" s="201" t="s">
        <v>126</v>
      </c>
    </row>
    <row r="305" s="13" customFormat="1">
      <c r="A305" s="13"/>
      <c r="B305" s="183"/>
      <c r="C305" s="13"/>
      <c r="D305" s="184" t="s">
        <v>137</v>
      </c>
      <c r="E305" s="185" t="s">
        <v>3</v>
      </c>
      <c r="F305" s="186" t="s">
        <v>446</v>
      </c>
      <c r="G305" s="13"/>
      <c r="H305" s="187">
        <v>22.071000000000002</v>
      </c>
      <c r="I305" s="188"/>
      <c r="J305" s="13"/>
      <c r="K305" s="13"/>
      <c r="L305" s="183"/>
      <c r="M305" s="189"/>
      <c r="N305" s="190"/>
      <c r="O305" s="190"/>
      <c r="P305" s="190"/>
      <c r="Q305" s="190"/>
      <c r="R305" s="190"/>
      <c r="S305" s="190"/>
      <c r="T305" s="19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5" t="s">
        <v>137</v>
      </c>
      <c r="AU305" s="185" t="s">
        <v>80</v>
      </c>
      <c r="AV305" s="13" t="s">
        <v>80</v>
      </c>
      <c r="AW305" s="13" t="s">
        <v>33</v>
      </c>
      <c r="AX305" s="13" t="s">
        <v>71</v>
      </c>
      <c r="AY305" s="185" t="s">
        <v>126</v>
      </c>
    </row>
    <row r="306" s="15" customFormat="1">
      <c r="A306" s="15"/>
      <c r="B306" s="200"/>
      <c r="C306" s="15"/>
      <c r="D306" s="184" t="s">
        <v>137</v>
      </c>
      <c r="E306" s="201" t="s">
        <v>3</v>
      </c>
      <c r="F306" s="202" t="s">
        <v>315</v>
      </c>
      <c r="G306" s="15"/>
      <c r="H306" s="201" t="s">
        <v>3</v>
      </c>
      <c r="I306" s="203"/>
      <c r="J306" s="15"/>
      <c r="K306" s="15"/>
      <c r="L306" s="200"/>
      <c r="M306" s="204"/>
      <c r="N306" s="205"/>
      <c r="O306" s="205"/>
      <c r="P306" s="205"/>
      <c r="Q306" s="205"/>
      <c r="R306" s="205"/>
      <c r="S306" s="205"/>
      <c r="T306" s="20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01" t="s">
        <v>137</v>
      </c>
      <c r="AU306" s="201" t="s">
        <v>80</v>
      </c>
      <c r="AV306" s="15" t="s">
        <v>15</v>
      </c>
      <c r="AW306" s="15" t="s">
        <v>33</v>
      </c>
      <c r="AX306" s="15" t="s">
        <v>71</v>
      </c>
      <c r="AY306" s="201" t="s">
        <v>126</v>
      </c>
    </row>
    <row r="307" s="13" customFormat="1">
      <c r="A307" s="13"/>
      <c r="B307" s="183"/>
      <c r="C307" s="13"/>
      <c r="D307" s="184" t="s">
        <v>137</v>
      </c>
      <c r="E307" s="185" t="s">
        <v>3</v>
      </c>
      <c r="F307" s="186" t="s">
        <v>447</v>
      </c>
      <c r="G307" s="13"/>
      <c r="H307" s="187">
        <v>10.26</v>
      </c>
      <c r="I307" s="188"/>
      <c r="J307" s="13"/>
      <c r="K307" s="13"/>
      <c r="L307" s="183"/>
      <c r="M307" s="189"/>
      <c r="N307" s="190"/>
      <c r="O307" s="190"/>
      <c r="P307" s="190"/>
      <c r="Q307" s="190"/>
      <c r="R307" s="190"/>
      <c r="S307" s="190"/>
      <c r="T307" s="19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5" t="s">
        <v>137</v>
      </c>
      <c r="AU307" s="185" t="s">
        <v>80</v>
      </c>
      <c r="AV307" s="13" t="s">
        <v>80</v>
      </c>
      <c r="AW307" s="13" t="s">
        <v>33</v>
      </c>
      <c r="AX307" s="13" t="s">
        <v>71</v>
      </c>
      <c r="AY307" s="185" t="s">
        <v>126</v>
      </c>
    </row>
    <row r="308" s="14" customFormat="1">
      <c r="A308" s="14"/>
      <c r="B308" s="192"/>
      <c r="C308" s="14"/>
      <c r="D308" s="184" t="s">
        <v>137</v>
      </c>
      <c r="E308" s="193" t="s">
        <v>3</v>
      </c>
      <c r="F308" s="194" t="s">
        <v>139</v>
      </c>
      <c r="G308" s="14"/>
      <c r="H308" s="195">
        <v>32.331000000000003</v>
      </c>
      <c r="I308" s="196"/>
      <c r="J308" s="14"/>
      <c r="K308" s="14"/>
      <c r="L308" s="192"/>
      <c r="M308" s="197"/>
      <c r="N308" s="198"/>
      <c r="O308" s="198"/>
      <c r="P308" s="198"/>
      <c r="Q308" s="198"/>
      <c r="R308" s="198"/>
      <c r="S308" s="198"/>
      <c r="T308" s="19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3" t="s">
        <v>137</v>
      </c>
      <c r="AU308" s="193" t="s">
        <v>80</v>
      </c>
      <c r="AV308" s="14" t="s">
        <v>134</v>
      </c>
      <c r="AW308" s="14" t="s">
        <v>33</v>
      </c>
      <c r="AX308" s="14" t="s">
        <v>15</v>
      </c>
      <c r="AY308" s="193" t="s">
        <v>126</v>
      </c>
    </row>
    <row r="309" s="2" customFormat="1" ht="33" customHeight="1">
      <c r="A309" s="38"/>
      <c r="B309" s="164"/>
      <c r="C309" s="165" t="s">
        <v>448</v>
      </c>
      <c r="D309" s="165" t="s">
        <v>129</v>
      </c>
      <c r="E309" s="166" t="s">
        <v>449</v>
      </c>
      <c r="F309" s="167" t="s">
        <v>450</v>
      </c>
      <c r="G309" s="168" t="s">
        <v>225</v>
      </c>
      <c r="H309" s="169">
        <v>46.527999999999999</v>
      </c>
      <c r="I309" s="170"/>
      <c r="J309" s="171">
        <f>ROUND(I309*H309,2)</f>
        <v>0</v>
      </c>
      <c r="K309" s="167" t="s">
        <v>133</v>
      </c>
      <c r="L309" s="39"/>
      <c r="M309" s="172" t="s">
        <v>3</v>
      </c>
      <c r="N309" s="173" t="s">
        <v>42</v>
      </c>
      <c r="O309" s="72"/>
      <c r="P309" s="174">
        <f>O309*H309</f>
        <v>0</v>
      </c>
      <c r="Q309" s="174">
        <v>0.00016000000000000001</v>
      </c>
      <c r="R309" s="174">
        <f>Q309*H309</f>
        <v>0.0074444800000000007</v>
      </c>
      <c r="S309" s="174">
        <v>0</v>
      </c>
      <c r="T309" s="175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76" t="s">
        <v>173</v>
      </c>
      <c r="AT309" s="176" t="s">
        <v>129</v>
      </c>
      <c r="AU309" s="176" t="s">
        <v>80</v>
      </c>
      <c r="AY309" s="19" t="s">
        <v>126</v>
      </c>
      <c r="BE309" s="177">
        <f>IF(N309="základní",J309,0)</f>
        <v>0</v>
      </c>
      <c r="BF309" s="177">
        <f>IF(N309="snížená",J309,0)</f>
        <v>0</v>
      </c>
      <c r="BG309" s="177">
        <f>IF(N309="zákl. přenesená",J309,0)</f>
        <v>0</v>
      </c>
      <c r="BH309" s="177">
        <f>IF(N309="sníž. přenesená",J309,0)</f>
        <v>0</v>
      </c>
      <c r="BI309" s="177">
        <f>IF(N309="nulová",J309,0)</f>
        <v>0</v>
      </c>
      <c r="BJ309" s="19" t="s">
        <v>15</v>
      </c>
      <c r="BK309" s="177">
        <f>ROUND(I309*H309,2)</f>
        <v>0</v>
      </c>
      <c r="BL309" s="19" t="s">
        <v>173</v>
      </c>
      <c r="BM309" s="176" t="s">
        <v>140</v>
      </c>
    </row>
    <row r="310" s="2" customFormat="1">
      <c r="A310" s="38"/>
      <c r="B310" s="39"/>
      <c r="C310" s="38"/>
      <c r="D310" s="178" t="s">
        <v>135</v>
      </c>
      <c r="E310" s="38"/>
      <c r="F310" s="179" t="s">
        <v>451</v>
      </c>
      <c r="G310" s="38"/>
      <c r="H310" s="38"/>
      <c r="I310" s="180"/>
      <c r="J310" s="38"/>
      <c r="K310" s="38"/>
      <c r="L310" s="39"/>
      <c r="M310" s="181"/>
      <c r="N310" s="182"/>
      <c r="O310" s="72"/>
      <c r="P310" s="72"/>
      <c r="Q310" s="72"/>
      <c r="R310" s="72"/>
      <c r="S310" s="72"/>
      <c r="T310" s="73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9" t="s">
        <v>135</v>
      </c>
      <c r="AU310" s="19" t="s">
        <v>80</v>
      </c>
    </row>
    <row r="311" s="15" customFormat="1">
      <c r="A311" s="15"/>
      <c r="B311" s="200"/>
      <c r="C311" s="15"/>
      <c r="D311" s="184" t="s">
        <v>137</v>
      </c>
      <c r="E311" s="201" t="s">
        <v>3</v>
      </c>
      <c r="F311" s="202" t="s">
        <v>313</v>
      </c>
      <c r="G311" s="15"/>
      <c r="H311" s="201" t="s">
        <v>3</v>
      </c>
      <c r="I311" s="203"/>
      <c r="J311" s="15"/>
      <c r="K311" s="15"/>
      <c r="L311" s="200"/>
      <c r="M311" s="204"/>
      <c r="N311" s="205"/>
      <c r="O311" s="205"/>
      <c r="P311" s="205"/>
      <c r="Q311" s="205"/>
      <c r="R311" s="205"/>
      <c r="S311" s="205"/>
      <c r="T311" s="20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01" t="s">
        <v>137</v>
      </c>
      <c r="AU311" s="201" t="s">
        <v>80</v>
      </c>
      <c r="AV311" s="15" t="s">
        <v>15</v>
      </c>
      <c r="AW311" s="15" t="s">
        <v>33</v>
      </c>
      <c r="AX311" s="15" t="s">
        <v>71</v>
      </c>
      <c r="AY311" s="201" t="s">
        <v>126</v>
      </c>
    </row>
    <row r="312" s="13" customFormat="1">
      <c r="A312" s="13"/>
      <c r="B312" s="183"/>
      <c r="C312" s="13"/>
      <c r="D312" s="184" t="s">
        <v>137</v>
      </c>
      <c r="E312" s="185" t="s">
        <v>3</v>
      </c>
      <c r="F312" s="186" t="s">
        <v>452</v>
      </c>
      <c r="G312" s="13"/>
      <c r="H312" s="187">
        <v>29.428000000000001</v>
      </c>
      <c r="I312" s="188"/>
      <c r="J312" s="13"/>
      <c r="K312" s="13"/>
      <c r="L312" s="183"/>
      <c r="M312" s="189"/>
      <c r="N312" s="190"/>
      <c r="O312" s="190"/>
      <c r="P312" s="190"/>
      <c r="Q312" s="190"/>
      <c r="R312" s="190"/>
      <c r="S312" s="190"/>
      <c r="T312" s="19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5" t="s">
        <v>137</v>
      </c>
      <c r="AU312" s="185" t="s">
        <v>80</v>
      </c>
      <c r="AV312" s="13" t="s">
        <v>80</v>
      </c>
      <c r="AW312" s="13" t="s">
        <v>33</v>
      </c>
      <c r="AX312" s="13" t="s">
        <v>71</v>
      </c>
      <c r="AY312" s="185" t="s">
        <v>126</v>
      </c>
    </row>
    <row r="313" s="15" customFormat="1">
      <c r="A313" s="15"/>
      <c r="B313" s="200"/>
      <c r="C313" s="15"/>
      <c r="D313" s="184" t="s">
        <v>137</v>
      </c>
      <c r="E313" s="201" t="s">
        <v>3</v>
      </c>
      <c r="F313" s="202" t="s">
        <v>315</v>
      </c>
      <c r="G313" s="15"/>
      <c r="H313" s="201" t="s">
        <v>3</v>
      </c>
      <c r="I313" s="203"/>
      <c r="J313" s="15"/>
      <c r="K313" s="15"/>
      <c r="L313" s="200"/>
      <c r="M313" s="204"/>
      <c r="N313" s="205"/>
      <c r="O313" s="205"/>
      <c r="P313" s="205"/>
      <c r="Q313" s="205"/>
      <c r="R313" s="205"/>
      <c r="S313" s="205"/>
      <c r="T313" s="20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01" t="s">
        <v>137</v>
      </c>
      <c r="AU313" s="201" t="s">
        <v>80</v>
      </c>
      <c r="AV313" s="15" t="s">
        <v>15</v>
      </c>
      <c r="AW313" s="15" t="s">
        <v>33</v>
      </c>
      <c r="AX313" s="15" t="s">
        <v>71</v>
      </c>
      <c r="AY313" s="201" t="s">
        <v>126</v>
      </c>
    </row>
    <row r="314" s="13" customFormat="1">
      <c r="A314" s="13"/>
      <c r="B314" s="183"/>
      <c r="C314" s="13"/>
      <c r="D314" s="184" t="s">
        <v>137</v>
      </c>
      <c r="E314" s="185" t="s">
        <v>3</v>
      </c>
      <c r="F314" s="186" t="s">
        <v>453</v>
      </c>
      <c r="G314" s="13"/>
      <c r="H314" s="187">
        <v>17.100000000000001</v>
      </c>
      <c r="I314" s="188"/>
      <c r="J314" s="13"/>
      <c r="K314" s="13"/>
      <c r="L314" s="183"/>
      <c r="M314" s="189"/>
      <c r="N314" s="190"/>
      <c r="O314" s="190"/>
      <c r="P314" s="190"/>
      <c r="Q314" s="190"/>
      <c r="R314" s="190"/>
      <c r="S314" s="190"/>
      <c r="T314" s="19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5" t="s">
        <v>137</v>
      </c>
      <c r="AU314" s="185" t="s">
        <v>80</v>
      </c>
      <c r="AV314" s="13" t="s">
        <v>80</v>
      </c>
      <c r="AW314" s="13" t="s">
        <v>33</v>
      </c>
      <c r="AX314" s="13" t="s">
        <v>71</v>
      </c>
      <c r="AY314" s="185" t="s">
        <v>126</v>
      </c>
    </row>
    <row r="315" s="14" customFormat="1">
      <c r="A315" s="14"/>
      <c r="B315" s="192"/>
      <c r="C315" s="14"/>
      <c r="D315" s="184" t="s">
        <v>137</v>
      </c>
      <c r="E315" s="193" t="s">
        <v>3</v>
      </c>
      <c r="F315" s="194" t="s">
        <v>139</v>
      </c>
      <c r="G315" s="14"/>
      <c r="H315" s="195">
        <v>46.527999999999999</v>
      </c>
      <c r="I315" s="196"/>
      <c r="J315" s="14"/>
      <c r="K315" s="14"/>
      <c r="L315" s="192"/>
      <c r="M315" s="197"/>
      <c r="N315" s="198"/>
      <c r="O315" s="198"/>
      <c r="P315" s="198"/>
      <c r="Q315" s="198"/>
      <c r="R315" s="198"/>
      <c r="S315" s="198"/>
      <c r="T315" s="19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3" t="s">
        <v>137</v>
      </c>
      <c r="AU315" s="193" t="s">
        <v>80</v>
      </c>
      <c r="AV315" s="14" t="s">
        <v>134</v>
      </c>
      <c r="AW315" s="14" t="s">
        <v>33</v>
      </c>
      <c r="AX315" s="14" t="s">
        <v>15</v>
      </c>
      <c r="AY315" s="193" t="s">
        <v>126</v>
      </c>
    </row>
    <row r="316" s="2" customFormat="1" ht="49.05" customHeight="1">
      <c r="A316" s="38"/>
      <c r="B316" s="164"/>
      <c r="C316" s="165" t="s">
        <v>454</v>
      </c>
      <c r="D316" s="165" t="s">
        <v>129</v>
      </c>
      <c r="E316" s="166" t="s">
        <v>455</v>
      </c>
      <c r="F316" s="167" t="s">
        <v>456</v>
      </c>
      <c r="G316" s="168" t="s">
        <v>172</v>
      </c>
      <c r="H316" s="169">
        <v>0.037999999999999999</v>
      </c>
      <c r="I316" s="170"/>
      <c r="J316" s="171">
        <f>ROUND(I316*H316,2)</f>
        <v>0</v>
      </c>
      <c r="K316" s="167" t="s">
        <v>133</v>
      </c>
      <c r="L316" s="39"/>
      <c r="M316" s="172" t="s">
        <v>3</v>
      </c>
      <c r="N316" s="173" t="s">
        <v>42</v>
      </c>
      <c r="O316" s="72"/>
      <c r="P316" s="174">
        <f>O316*H316</f>
        <v>0</v>
      </c>
      <c r="Q316" s="174">
        <v>0</v>
      </c>
      <c r="R316" s="174">
        <f>Q316*H316</f>
        <v>0</v>
      </c>
      <c r="S316" s="174">
        <v>0</v>
      </c>
      <c r="T316" s="175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76" t="s">
        <v>173</v>
      </c>
      <c r="AT316" s="176" t="s">
        <v>129</v>
      </c>
      <c r="AU316" s="176" t="s">
        <v>80</v>
      </c>
      <c r="AY316" s="19" t="s">
        <v>126</v>
      </c>
      <c r="BE316" s="177">
        <f>IF(N316="základní",J316,0)</f>
        <v>0</v>
      </c>
      <c r="BF316" s="177">
        <f>IF(N316="snížená",J316,0)</f>
        <v>0</v>
      </c>
      <c r="BG316" s="177">
        <f>IF(N316="zákl. přenesená",J316,0)</f>
        <v>0</v>
      </c>
      <c r="BH316" s="177">
        <f>IF(N316="sníž. přenesená",J316,0)</f>
        <v>0</v>
      </c>
      <c r="BI316" s="177">
        <f>IF(N316="nulová",J316,0)</f>
        <v>0</v>
      </c>
      <c r="BJ316" s="19" t="s">
        <v>15</v>
      </c>
      <c r="BK316" s="177">
        <f>ROUND(I316*H316,2)</f>
        <v>0</v>
      </c>
      <c r="BL316" s="19" t="s">
        <v>173</v>
      </c>
      <c r="BM316" s="176" t="s">
        <v>185</v>
      </c>
    </row>
    <row r="317" s="2" customFormat="1">
      <c r="A317" s="38"/>
      <c r="B317" s="39"/>
      <c r="C317" s="38"/>
      <c r="D317" s="178" t="s">
        <v>135</v>
      </c>
      <c r="E317" s="38"/>
      <c r="F317" s="179" t="s">
        <v>457</v>
      </c>
      <c r="G317" s="38"/>
      <c r="H317" s="38"/>
      <c r="I317" s="180"/>
      <c r="J317" s="38"/>
      <c r="K317" s="38"/>
      <c r="L317" s="39"/>
      <c r="M317" s="181"/>
      <c r="N317" s="182"/>
      <c r="O317" s="72"/>
      <c r="P317" s="72"/>
      <c r="Q317" s="72"/>
      <c r="R317" s="72"/>
      <c r="S317" s="72"/>
      <c r="T317" s="73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135</v>
      </c>
      <c r="AU317" s="19" t="s">
        <v>80</v>
      </c>
    </row>
    <row r="318" s="2" customFormat="1" ht="55.5" customHeight="1">
      <c r="A318" s="38"/>
      <c r="B318" s="164"/>
      <c r="C318" s="165" t="s">
        <v>427</v>
      </c>
      <c r="D318" s="165" t="s">
        <v>129</v>
      </c>
      <c r="E318" s="166" t="s">
        <v>458</v>
      </c>
      <c r="F318" s="167" t="s">
        <v>459</v>
      </c>
      <c r="G318" s="168" t="s">
        <v>172</v>
      </c>
      <c r="H318" s="169">
        <v>0.037999999999999999</v>
      </c>
      <c r="I318" s="170"/>
      <c r="J318" s="171">
        <f>ROUND(I318*H318,2)</f>
        <v>0</v>
      </c>
      <c r="K318" s="167" t="s">
        <v>133</v>
      </c>
      <c r="L318" s="39"/>
      <c r="M318" s="172" t="s">
        <v>3</v>
      </c>
      <c r="N318" s="173" t="s">
        <v>42</v>
      </c>
      <c r="O318" s="72"/>
      <c r="P318" s="174">
        <f>O318*H318</f>
        <v>0</v>
      </c>
      <c r="Q318" s="174">
        <v>0</v>
      </c>
      <c r="R318" s="174">
        <f>Q318*H318</f>
        <v>0</v>
      </c>
      <c r="S318" s="174">
        <v>0</v>
      </c>
      <c r="T318" s="175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76" t="s">
        <v>173</v>
      </c>
      <c r="AT318" s="176" t="s">
        <v>129</v>
      </c>
      <c r="AU318" s="176" t="s">
        <v>80</v>
      </c>
      <c r="AY318" s="19" t="s">
        <v>126</v>
      </c>
      <c r="BE318" s="177">
        <f>IF(N318="základní",J318,0)</f>
        <v>0</v>
      </c>
      <c r="BF318" s="177">
        <f>IF(N318="snížená",J318,0)</f>
        <v>0</v>
      </c>
      <c r="BG318" s="177">
        <f>IF(N318="zákl. přenesená",J318,0)</f>
        <v>0</v>
      </c>
      <c r="BH318" s="177">
        <f>IF(N318="sníž. přenesená",J318,0)</f>
        <v>0</v>
      </c>
      <c r="BI318" s="177">
        <f>IF(N318="nulová",J318,0)</f>
        <v>0</v>
      </c>
      <c r="BJ318" s="19" t="s">
        <v>15</v>
      </c>
      <c r="BK318" s="177">
        <f>ROUND(I318*H318,2)</f>
        <v>0</v>
      </c>
      <c r="BL318" s="19" t="s">
        <v>173</v>
      </c>
      <c r="BM318" s="176" t="s">
        <v>145</v>
      </c>
    </row>
    <row r="319" s="2" customFormat="1">
      <c r="A319" s="38"/>
      <c r="B319" s="39"/>
      <c r="C319" s="38"/>
      <c r="D319" s="178" t="s">
        <v>135</v>
      </c>
      <c r="E319" s="38"/>
      <c r="F319" s="179" t="s">
        <v>460</v>
      </c>
      <c r="G319" s="38"/>
      <c r="H319" s="38"/>
      <c r="I319" s="180"/>
      <c r="J319" s="38"/>
      <c r="K319" s="38"/>
      <c r="L319" s="39"/>
      <c r="M319" s="181"/>
      <c r="N319" s="182"/>
      <c r="O319" s="72"/>
      <c r="P319" s="72"/>
      <c r="Q319" s="72"/>
      <c r="R319" s="72"/>
      <c r="S319" s="72"/>
      <c r="T319" s="73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9" t="s">
        <v>135</v>
      </c>
      <c r="AU319" s="19" t="s">
        <v>80</v>
      </c>
    </row>
    <row r="320" s="12" customFormat="1" ht="22.8" customHeight="1">
      <c r="A320" s="12"/>
      <c r="B320" s="151"/>
      <c r="C320" s="12"/>
      <c r="D320" s="152" t="s">
        <v>70</v>
      </c>
      <c r="E320" s="162" t="s">
        <v>461</v>
      </c>
      <c r="F320" s="162" t="s">
        <v>462</v>
      </c>
      <c r="G320" s="12"/>
      <c r="H320" s="12"/>
      <c r="I320" s="154"/>
      <c r="J320" s="163">
        <f>BK320</f>
        <v>0</v>
      </c>
      <c r="K320" s="12"/>
      <c r="L320" s="151"/>
      <c r="M320" s="156"/>
      <c r="N320" s="157"/>
      <c r="O320" s="157"/>
      <c r="P320" s="158">
        <f>SUM(P321:P327)</f>
        <v>0</v>
      </c>
      <c r="Q320" s="157"/>
      <c r="R320" s="158">
        <f>SUM(R321:R327)</f>
        <v>0</v>
      </c>
      <c r="S320" s="157"/>
      <c r="T320" s="159">
        <f>SUM(T321:T327)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52" t="s">
        <v>80</v>
      </c>
      <c r="AT320" s="160" t="s">
        <v>70</v>
      </c>
      <c r="AU320" s="160" t="s">
        <v>15</v>
      </c>
      <c r="AY320" s="152" t="s">
        <v>126</v>
      </c>
      <c r="BK320" s="161">
        <f>SUM(BK321:BK327)</f>
        <v>0</v>
      </c>
    </row>
    <row r="321" s="2" customFormat="1" ht="37.8" customHeight="1">
      <c r="A321" s="38"/>
      <c r="B321" s="164"/>
      <c r="C321" s="165" t="s">
        <v>463</v>
      </c>
      <c r="D321" s="165" t="s">
        <v>129</v>
      </c>
      <c r="E321" s="166" t="s">
        <v>464</v>
      </c>
      <c r="F321" s="167" t="s">
        <v>465</v>
      </c>
      <c r="G321" s="168" t="s">
        <v>466</v>
      </c>
      <c r="H321" s="169">
        <v>1</v>
      </c>
      <c r="I321" s="170"/>
      <c r="J321" s="171">
        <f>ROUND(I321*H321,2)</f>
        <v>0</v>
      </c>
      <c r="K321" s="167" t="s">
        <v>3</v>
      </c>
      <c r="L321" s="39"/>
      <c r="M321" s="172" t="s">
        <v>3</v>
      </c>
      <c r="N321" s="173" t="s">
        <v>42</v>
      </c>
      <c r="O321" s="72"/>
      <c r="P321" s="174">
        <f>O321*H321</f>
        <v>0</v>
      </c>
      <c r="Q321" s="174">
        <v>0</v>
      </c>
      <c r="R321" s="174">
        <f>Q321*H321</f>
        <v>0</v>
      </c>
      <c r="S321" s="174">
        <v>0</v>
      </c>
      <c r="T321" s="175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76" t="s">
        <v>173</v>
      </c>
      <c r="AT321" s="176" t="s">
        <v>129</v>
      </c>
      <c r="AU321" s="176" t="s">
        <v>80</v>
      </c>
      <c r="AY321" s="19" t="s">
        <v>126</v>
      </c>
      <c r="BE321" s="177">
        <f>IF(N321="základní",J321,0)</f>
        <v>0</v>
      </c>
      <c r="BF321" s="177">
        <f>IF(N321="snížená",J321,0)</f>
        <v>0</v>
      </c>
      <c r="BG321" s="177">
        <f>IF(N321="zákl. přenesená",J321,0)</f>
        <v>0</v>
      </c>
      <c r="BH321" s="177">
        <f>IF(N321="sníž. přenesená",J321,0)</f>
        <v>0</v>
      </c>
      <c r="BI321" s="177">
        <f>IF(N321="nulová",J321,0)</f>
        <v>0</v>
      </c>
      <c r="BJ321" s="19" t="s">
        <v>15</v>
      </c>
      <c r="BK321" s="177">
        <f>ROUND(I321*H321,2)</f>
        <v>0</v>
      </c>
      <c r="BL321" s="19" t="s">
        <v>173</v>
      </c>
      <c r="BM321" s="176" t="s">
        <v>176</v>
      </c>
    </row>
    <row r="322" s="2" customFormat="1" ht="37.8" customHeight="1">
      <c r="A322" s="38"/>
      <c r="B322" s="164"/>
      <c r="C322" s="165" t="s">
        <v>467</v>
      </c>
      <c r="D322" s="165" t="s">
        <v>129</v>
      </c>
      <c r="E322" s="166" t="s">
        <v>468</v>
      </c>
      <c r="F322" s="167" t="s">
        <v>469</v>
      </c>
      <c r="G322" s="168" t="s">
        <v>466</v>
      </c>
      <c r="H322" s="169">
        <v>1</v>
      </c>
      <c r="I322" s="170"/>
      <c r="J322" s="171">
        <f>ROUND(I322*H322,2)</f>
        <v>0</v>
      </c>
      <c r="K322" s="167" t="s">
        <v>3</v>
      </c>
      <c r="L322" s="39"/>
      <c r="M322" s="172" t="s">
        <v>3</v>
      </c>
      <c r="N322" s="173" t="s">
        <v>42</v>
      </c>
      <c r="O322" s="72"/>
      <c r="P322" s="174">
        <f>O322*H322</f>
        <v>0</v>
      </c>
      <c r="Q322" s="174">
        <v>0</v>
      </c>
      <c r="R322" s="174">
        <f>Q322*H322</f>
        <v>0</v>
      </c>
      <c r="S322" s="174">
        <v>0</v>
      </c>
      <c r="T322" s="175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76" t="s">
        <v>173</v>
      </c>
      <c r="AT322" s="176" t="s">
        <v>129</v>
      </c>
      <c r="AU322" s="176" t="s">
        <v>80</v>
      </c>
      <c r="AY322" s="19" t="s">
        <v>126</v>
      </c>
      <c r="BE322" s="177">
        <f>IF(N322="základní",J322,0)</f>
        <v>0</v>
      </c>
      <c r="BF322" s="177">
        <f>IF(N322="snížená",J322,0)</f>
        <v>0</v>
      </c>
      <c r="BG322" s="177">
        <f>IF(N322="zákl. přenesená",J322,0)</f>
        <v>0</v>
      </c>
      <c r="BH322" s="177">
        <f>IF(N322="sníž. přenesená",J322,0)</f>
        <v>0</v>
      </c>
      <c r="BI322" s="177">
        <f>IF(N322="nulová",J322,0)</f>
        <v>0</v>
      </c>
      <c r="BJ322" s="19" t="s">
        <v>15</v>
      </c>
      <c r="BK322" s="177">
        <f>ROUND(I322*H322,2)</f>
        <v>0</v>
      </c>
      <c r="BL322" s="19" t="s">
        <v>173</v>
      </c>
      <c r="BM322" s="176" t="s">
        <v>169</v>
      </c>
    </row>
    <row r="323" s="2" customFormat="1" ht="37.8" customHeight="1">
      <c r="A323" s="38"/>
      <c r="B323" s="164"/>
      <c r="C323" s="165" t="s">
        <v>470</v>
      </c>
      <c r="D323" s="165" t="s">
        <v>129</v>
      </c>
      <c r="E323" s="166" t="s">
        <v>471</v>
      </c>
      <c r="F323" s="167" t="s">
        <v>472</v>
      </c>
      <c r="G323" s="168" t="s">
        <v>466</v>
      </c>
      <c r="H323" s="169">
        <v>1</v>
      </c>
      <c r="I323" s="170"/>
      <c r="J323" s="171">
        <f>ROUND(I323*H323,2)</f>
        <v>0</v>
      </c>
      <c r="K323" s="167" t="s">
        <v>3</v>
      </c>
      <c r="L323" s="39"/>
      <c r="M323" s="172" t="s">
        <v>3</v>
      </c>
      <c r="N323" s="173" t="s">
        <v>42</v>
      </c>
      <c r="O323" s="72"/>
      <c r="P323" s="174">
        <f>O323*H323</f>
        <v>0</v>
      </c>
      <c r="Q323" s="174">
        <v>0</v>
      </c>
      <c r="R323" s="174">
        <f>Q323*H323</f>
        <v>0</v>
      </c>
      <c r="S323" s="174">
        <v>0</v>
      </c>
      <c r="T323" s="175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76" t="s">
        <v>173</v>
      </c>
      <c r="AT323" s="176" t="s">
        <v>129</v>
      </c>
      <c r="AU323" s="176" t="s">
        <v>80</v>
      </c>
      <c r="AY323" s="19" t="s">
        <v>126</v>
      </c>
      <c r="BE323" s="177">
        <f>IF(N323="základní",J323,0)</f>
        <v>0</v>
      </c>
      <c r="BF323" s="177">
        <f>IF(N323="snížená",J323,0)</f>
        <v>0</v>
      </c>
      <c r="BG323" s="177">
        <f>IF(N323="zákl. přenesená",J323,0)</f>
        <v>0</v>
      </c>
      <c r="BH323" s="177">
        <f>IF(N323="sníž. přenesená",J323,0)</f>
        <v>0</v>
      </c>
      <c r="BI323" s="177">
        <f>IF(N323="nulová",J323,0)</f>
        <v>0</v>
      </c>
      <c r="BJ323" s="19" t="s">
        <v>15</v>
      </c>
      <c r="BK323" s="177">
        <f>ROUND(I323*H323,2)</f>
        <v>0</v>
      </c>
      <c r="BL323" s="19" t="s">
        <v>173</v>
      </c>
      <c r="BM323" s="176" t="s">
        <v>159</v>
      </c>
    </row>
    <row r="324" s="2" customFormat="1" ht="37.8" customHeight="1">
      <c r="A324" s="38"/>
      <c r="B324" s="164"/>
      <c r="C324" s="165" t="s">
        <v>473</v>
      </c>
      <c r="D324" s="165" t="s">
        <v>129</v>
      </c>
      <c r="E324" s="166" t="s">
        <v>474</v>
      </c>
      <c r="F324" s="167" t="s">
        <v>475</v>
      </c>
      <c r="G324" s="168" t="s">
        <v>466</v>
      </c>
      <c r="H324" s="169">
        <v>3</v>
      </c>
      <c r="I324" s="170"/>
      <c r="J324" s="171">
        <f>ROUND(I324*H324,2)</f>
        <v>0</v>
      </c>
      <c r="K324" s="167" t="s">
        <v>3</v>
      </c>
      <c r="L324" s="39"/>
      <c r="M324" s="172" t="s">
        <v>3</v>
      </c>
      <c r="N324" s="173" t="s">
        <v>42</v>
      </c>
      <c r="O324" s="72"/>
      <c r="P324" s="174">
        <f>O324*H324</f>
        <v>0</v>
      </c>
      <c r="Q324" s="174">
        <v>0</v>
      </c>
      <c r="R324" s="174">
        <f>Q324*H324</f>
        <v>0</v>
      </c>
      <c r="S324" s="174">
        <v>0</v>
      </c>
      <c r="T324" s="175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76" t="s">
        <v>173</v>
      </c>
      <c r="AT324" s="176" t="s">
        <v>129</v>
      </c>
      <c r="AU324" s="176" t="s">
        <v>80</v>
      </c>
      <c r="AY324" s="19" t="s">
        <v>126</v>
      </c>
      <c r="BE324" s="177">
        <f>IF(N324="základní",J324,0)</f>
        <v>0</v>
      </c>
      <c r="BF324" s="177">
        <f>IF(N324="snížená",J324,0)</f>
        <v>0</v>
      </c>
      <c r="BG324" s="177">
        <f>IF(N324="zákl. přenesená",J324,0)</f>
        <v>0</v>
      </c>
      <c r="BH324" s="177">
        <f>IF(N324="sníž. přenesená",J324,0)</f>
        <v>0</v>
      </c>
      <c r="BI324" s="177">
        <f>IF(N324="nulová",J324,0)</f>
        <v>0</v>
      </c>
      <c r="BJ324" s="19" t="s">
        <v>15</v>
      </c>
      <c r="BK324" s="177">
        <f>ROUND(I324*H324,2)</f>
        <v>0</v>
      </c>
      <c r="BL324" s="19" t="s">
        <v>173</v>
      </c>
      <c r="BM324" s="176" t="s">
        <v>476</v>
      </c>
    </row>
    <row r="325" s="2" customFormat="1" ht="37.8" customHeight="1">
      <c r="A325" s="38"/>
      <c r="B325" s="164"/>
      <c r="C325" s="165" t="s">
        <v>477</v>
      </c>
      <c r="D325" s="165" t="s">
        <v>129</v>
      </c>
      <c r="E325" s="166" t="s">
        <v>478</v>
      </c>
      <c r="F325" s="167" t="s">
        <v>479</v>
      </c>
      <c r="G325" s="168" t="s">
        <v>466</v>
      </c>
      <c r="H325" s="169">
        <v>2</v>
      </c>
      <c r="I325" s="170"/>
      <c r="J325" s="171">
        <f>ROUND(I325*H325,2)</f>
        <v>0</v>
      </c>
      <c r="K325" s="167" t="s">
        <v>3</v>
      </c>
      <c r="L325" s="39"/>
      <c r="M325" s="172" t="s">
        <v>3</v>
      </c>
      <c r="N325" s="173" t="s">
        <v>42</v>
      </c>
      <c r="O325" s="72"/>
      <c r="P325" s="174">
        <f>O325*H325</f>
        <v>0</v>
      </c>
      <c r="Q325" s="174">
        <v>0</v>
      </c>
      <c r="R325" s="174">
        <f>Q325*H325</f>
        <v>0</v>
      </c>
      <c r="S325" s="174">
        <v>0</v>
      </c>
      <c r="T325" s="175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76" t="s">
        <v>173</v>
      </c>
      <c r="AT325" s="176" t="s">
        <v>129</v>
      </c>
      <c r="AU325" s="176" t="s">
        <v>80</v>
      </c>
      <c r="AY325" s="19" t="s">
        <v>126</v>
      </c>
      <c r="BE325" s="177">
        <f>IF(N325="základní",J325,0)</f>
        <v>0</v>
      </c>
      <c r="BF325" s="177">
        <f>IF(N325="snížená",J325,0)</f>
        <v>0</v>
      </c>
      <c r="BG325" s="177">
        <f>IF(N325="zákl. přenesená",J325,0)</f>
        <v>0</v>
      </c>
      <c r="BH325" s="177">
        <f>IF(N325="sníž. přenesená",J325,0)</f>
        <v>0</v>
      </c>
      <c r="BI325" s="177">
        <f>IF(N325="nulová",J325,0)</f>
        <v>0</v>
      </c>
      <c r="BJ325" s="19" t="s">
        <v>15</v>
      </c>
      <c r="BK325" s="177">
        <f>ROUND(I325*H325,2)</f>
        <v>0</v>
      </c>
      <c r="BL325" s="19" t="s">
        <v>173</v>
      </c>
      <c r="BM325" s="176" t="s">
        <v>480</v>
      </c>
    </row>
    <row r="326" s="2" customFormat="1" ht="37.8" customHeight="1">
      <c r="A326" s="38"/>
      <c r="B326" s="164"/>
      <c r="C326" s="165" t="s">
        <v>481</v>
      </c>
      <c r="D326" s="165" t="s">
        <v>129</v>
      </c>
      <c r="E326" s="166" t="s">
        <v>482</v>
      </c>
      <c r="F326" s="167" t="s">
        <v>483</v>
      </c>
      <c r="G326" s="168" t="s">
        <v>466</v>
      </c>
      <c r="H326" s="169">
        <v>1</v>
      </c>
      <c r="I326" s="170"/>
      <c r="J326" s="171">
        <f>ROUND(I326*H326,2)</f>
        <v>0</v>
      </c>
      <c r="K326" s="167" t="s">
        <v>3</v>
      </c>
      <c r="L326" s="39"/>
      <c r="M326" s="172" t="s">
        <v>3</v>
      </c>
      <c r="N326" s="173" t="s">
        <v>42</v>
      </c>
      <c r="O326" s="72"/>
      <c r="P326" s="174">
        <f>O326*H326</f>
        <v>0</v>
      </c>
      <c r="Q326" s="174">
        <v>0</v>
      </c>
      <c r="R326" s="174">
        <f>Q326*H326</f>
        <v>0</v>
      </c>
      <c r="S326" s="174">
        <v>0</v>
      </c>
      <c r="T326" s="175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76" t="s">
        <v>173</v>
      </c>
      <c r="AT326" s="176" t="s">
        <v>129</v>
      </c>
      <c r="AU326" s="176" t="s">
        <v>80</v>
      </c>
      <c r="AY326" s="19" t="s">
        <v>126</v>
      </c>
      <c r="BE326" s="177">
        <f>IF(N326="základní",J326,0)</f>
        <v>0</v>
      </c>
      <c r="BF326" s="177">
        <f>IF(N326="snížená",J326,0)</f>
        <v>0</v>
      </c>
      <c r="BG326" s="177">
        <f>IF(N326="zákl. přenesená",J326,0)</f>
        <v>0</v>
      </c>
      <c r="BH326" s="177">
        <f>IF(N326="sníž. přenesená",J326,0)</f>
        <v>0</v>
      </c>
      <c r="BI326" s="177">
        <f>IF(N326="nulová",J326,0)</f>
        <v>0</v>
      </c>
      <c r="BJ326" s="19" t="s">
        <v>15</v>
      </c>
      <c r="BK326" s="177">
        <f>ROUND(I326*H326,2)</f>
        <v>0</v>
      </c>
      <c r="BL326" s="19" t="s">
        <v>173</v>
      </c>
      <c r="BM326" s="176" t="s">
        <v>484</v>
      </c>
    </row>
    <row r="327" s="2" customFormat="1" ht="16.5" customHeight="1">
      <c r="A327" s="38"/>
      <c r="B327" s="164"/>
      <c r="C327" s="165" t="s">
        <v>485</v>
      </c>
      <c r="D327" s="165" t="s">
        <v>129</v>
      </c>
      <c r="E327" s="166" t="s">
        <v>486</v>
      </c>
      <c r="F327" s="167" t="s">
        <v>487</v>
      </c>
      <c r="G327" s="168" t="s">
        <v>466</v>
      </c>
      <c r="H327" s="169">
        <v>1</v>
      </c>
      <c r="I327" s="170"/>
      <c r="J327" s="171">
        <f>ROUND(I327*H327,2)</f>
        <v>0</v>
      </c>
      <c r="K327" s="167" t="s">
        <v>3</v>
      </c>
      <c r="L327" s="39"/>
      <c r="M327" s="172" t="s">
        <v>3</v>
      </c>
      <c r="N327" s="173" t="s">
        <v>42</v>
      </c>
      <c r="O327" s="72"/>
      <c r="P327" s="174">
        <f>O327*H327</f>
        <v>0</v>
      </c>
      <c r="Q327" s="174">
        <v>0</v>
      </c>
      <c r="R327" s="174">
        <f>Q327*H327</f>
        <v>0</v>
      </c>
      <c r="S327" s="174">
        <v>0</v>
      </c>
      <c r="T327" s="175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76" t="s">
        <v>173</v>
      </c>
      <c r="AT327" s="176" t="s">
        <v>129</v>
      </c>
      <c r="AU327" s="176" t="s">
        <v>80</v>
      </c>
      <c r="AY327" s="19" t="s">
        <v>126</v>
      </c>
      <c r="BE327" s="177">
        <f>IF(N327="základní",J327,0)</f>
        <v>0</v>
      </c>
      <c r="BF327" s="177">
        <f>IF(N327="snížená",J327,0)</f>
        <v>0</v>
      </c>
      <c r="BG327" s="177">
        <f>IF(N327="zákl. přenesená",J327,0)</f>
        <v>0</v>
      </c>
      <c r="BH327" s="177">
        <f>IF(N327="sníž. přenesená",J327,0)</f>
        <v>0</v>
      </c>
      <c r="BI327" s="177">
        <f>IF(N327="nulová",J327,0)</f>
        <v>0</v>
      </c>
      <c r="BJ327" s="19" t="s">
        <v>15</v>
      </c>
      <c r="BK327" s="177">
        <f>ROUND(I327*H327,2)</f>
        <v>0</v>
      </c>
      <c r="BL327" s="19" t="s">
        <v>173</v>
      </c>
      <c r="BM327" s="176" t="s">
        <v>488</v>
      </c>
    </row>
    <row r="328" s="12" customFormat="1" ht="22.8" customHeight="1">
      <c r="A328" s="12"/>
      <c r="B328" s="151"/>
      <c r="C328" s="12"/>
      <c r="D328" s="152" t="s">
        <v>70</v>
      </c>
      <c r="E328" s="162" t="s">
        <v>489</v>
      </c>
      <c r="F328" s="162" t="s">
        <v>490</v>
      </c>
      <c r="G328" s="12"/>
      <c r="H328" s="12"/>
      <c r="I328" s="154"/>
      <c r="J328" s="163">
        <f>BK328</f>
        <v>0</v>
      </c>
      <c r="K328" s="12"/>
      <c r="L328" s="151"/>
      <c r="M328" s="156"/>
      <c r="N328" s="157"/>
      <c r="O328" s="157"/>
      <c r="P328" s="158">
        <f>SUM(P329:P366)</f>
        <v>0</v>
      </c>
      <c r="Q328" s="157"/>
      <c r="R328" s="158">
        <f>SUM(R329:R366)</f>
        <v>0.84168599999999993</v>
      </c>
      <c r="S328" s="157"/>
      <c r="T328" s="159">
        <f>SUM(T329:T366)</f>
        <v>0.917964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52" t="s">
        <v>80</v>
      </c>
      <c r="AT328" s="160" t="s">
        <v>70</v>
      </c>
      <c r="AU328" s="160" t="s">
        <v>15</v>
      </c>
      <c r="AY328" s="152" t="s">
        <v>126</v>
      </c>
      <c r="BK328" s="161">
        <f>SUM(BK329:BK366)</f>
        <v>0</v>
      </c>
    </row>
    <row r="329" s="2" customFormat="1" ht="24.15" customHeight="1">
      <c r="A329" s="38"/>
      <c r="B329" s="164"/>
      <c r="C329" s="165" t="s">
        <v>367</v>
      </c>
      <c r="D329" s="165" t="s">
        <v>129</v>
      </c>
      <c r="E329" s="166" t="s">
        <v>491</v>
      </c>
      <c r="F329" s="167" t="s">
        <v>492</v>
      </c>
      <c r="G329" s="168" t="s">
        <v>225</v>
      </c>
      <c r="H329" s="169">
        <v>85.200000000000003</v>
      </c>
      <c r="I329" s="170"/>
      <c r="J329" s="171">
        <f>ROUND(I329*H329,2)</f>
        <v>0</v>
      </c>
      <c r="K329" s="167" t="s">
        <v>133</v>
      </c>
      <c r="L329" s="39"/>
      <c r="M329" s="172" t="s">
        <v>3</v>
      </c>
      <c r="N329" s="173" t="s">
        <v>42</v>
      </c>
      <c r="O329" s="72"/>
      <c r="P329" s="174">
        <f>O329*H329</f>
        <v>0</v>
      </c>
      <c r="Q329" s="174">
        <v>0</v>
      </c>
      <c r="R329" s="174">
        <f>Q329*H329</f>
        <v>0</v>
      </c>
      <c r="S329" s="174">
        <v>0.00167</v>
      </c>
      <c r="T329" s="175">
        <f>S329*H329</f>
        <v>0.14228400000000002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76" t="s">
        <v>173</v>
      </c>
      <c r="AT329" s="176" t="s">
        <v>129</v>
      </c>
      <c r="AU329" s="176" t="s">
        <v>80</v>
      </c>
      <c r="AY329" s="19" t="s">
        <v>126</v>
      </c>
      <c r="BE329" s="177">
        <f>IF(N329="základní",J329,0)</f>
        <v>0</v>
      </c>
      <c r="BF329" s="177">
        <f>IF(N329="snížená",J329,0)</f>
        <v>0</v>
      </c>
      <c r="BG329" s="177">
        <f>IF(N329="zákl. přenesená",J329,0)</f>
        <v>0</v>
      </c>
      <c r="BH329" s="177">
        <f>IF(N329="sníž. přenesená",J329,0)</f>
        <v>0</v>
      </c>
      <c r="BI329" s="177">
        <f>IF(N329="nulová",J329,0)</f>
        <v>0</v>
      </c>
      <c r="BJ329" s="19" t="s">
        <v>15</v>
      </c>
      <c r="BK329" s="177">
        <f>ROUND(I329*H329,2)</f>
        <v>0</v>
      </c>
      <c r="BL329" s="19" t="s">
        <v>173</v>
      </c>
      <c r="BM329" s="176" t="s">
        <v>493</v>
      </c>
    </row>
    <row r="330" s="2" customFormat="1">
      <c r="A330" s="38"/>
      <c r="B330" s="39"/>
      <c r="C330" s="38"/>
      <c r="D330" s="178" t="s">
        <v>135</v>
      </c>
      <c r="E330" s="38"/>
      <c r="F330" s="179" t="s">
        <v>494</v>
      </c>
      <c r="G330" s="38"/>
      <c r="H330" s="38"/>
      <c r="I330" s="180"/>
      <c r="J330" s="38"/>
      <c r="K330" s="38"/>
      <c r="L330" s="39"/>
      <c r="M330" s="181"/>
      <c r="N330" s="182"/>
      <c r="O330" s="72"/>
      <c r="P330" s="72"/>
      <c r="Q330" s="72"/>
      <c r="R330" s="72"/>
      <c r="S330" s="72"/>
      <c r="T330" s="73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9" t="s">
        <v>135</v>
      </c>
      <c r="AU330" s="19" t="s">
        <v>80</v>
      </c>
    </row>
    <row r="331" s="15" customFormat="1">
      <c r="A331" s="15"/>
      <c r="B331" s="200"/>
      <c r="C331" s="15"/>
      <c r="D331" s="184" t="s">
        <v>137</v>
      </c>
      <c r="E331" s="201" t="s">
        <v>3</v>
      </c>
      <c r="F331" s="202" t="s">
        <v>495</v>
      </c>
      <c r="G331" s="15"/>
      <c r="H331" s="201" t="s">
        <v>3</v>
      </c>
      <c r="I331" s="203"/>
      <c r="J331" s="15"/>
      <c r="K331" s="15"/>
      <c r="L331" s="200"/>
      <c r="M331" s="204"/>
      <c r="N331" s="205"/>
      <c r="O331" s="205"/>
      <c r="P331" s="205"/>
      <c r="Q331" s="205"/>
      <c r="R331" s="205"/>
      <c r="S331" s="205"/>
      <c r="T331" s="206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01" t="s">
        <v>137</v>
      </c>
      <c r="AU331" s="201" t="s">
        <v>80</v>
      </c>
      <c r="AV331" s="15" t="s">
        <v>15</v>
      </c>
      <c r="AW331" s="15" t="s">
        <v>33</v>
      </c>
      <c r="AX331" s="15" t="s">
        <v>71</v>
      </c>
      <c r="AY331" s="201" t="s">
        <v>126</v>
      </c>
    </row>
    <row r="332" s="13" customFormat="1">
      <c r="A332" s="13"/>
      <c r="B332" s="183"/>
      <c r="C332" s="13"/>
      <c r="D332" s="184" t="s">
        <v>137</v>
      </c>
      <c r="E332" s="185" t="s">
        <v>3</v>
      </c>
      <c r="F332" s="186" t="s">
        <v>496</v>
      </c>
      <c r="G332" s="13"/>
      <c r="H332" s="187">
        <v>85.200000000000003</v>
      </c>
      <c r="I332" s="188"/>
      <c r="J332" s="13"/>
      <c r="K332" s="13"/>
      <c r="L332" s="183"/>
      <c r="M332" s="189"/>
      <c r="N332" s="190"/>
      <c r="O332" s="190"/>
      <c r="P332" s="190"/>
      <c r="Q332" s="190"/>
      <c r="R332" s="190"/>
      <c r="S332" s="190"/>
      <c r="T332" s="19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5" t="s">
        <v>137</v>
      </c>
      <c r="AU332" s="185" t="s">
        <v>80</v>
      </c>
      <c r="AV332" s="13" t="s">
        <v>80</v>
      </c>
      <c r="AW332" s="13" t="s">
        <v>33</v>
      </c>
      <c r="AX332" s="13" t="s">
        <v>71</v>
      </c>
      <c r="AY332" s="185" t="s">
        <v>126</v>
      </c>
    </row>
    <row r="333" s="14" customFormat="1">
      <c r="A333" s="14"/>
      <c r="B333" s="192"/>
      <c r="C333" s="14"/>
      <c r="D333" s="184" t="s">
        <v>137</v>
      </c>
      <c r="E333" s="193" t="s">
        <v>3</v>
      </c>
      <c r="F333" s="194" t="s">
        <v>139</v>
      </c>
      <c r="G333" s="14"/>
      <c r="H333" s="195">
        <v>85.200000000000003</v>
      </c>
      <c r="I333" s="196"/>
      <c r="J333" s="14"/>
      <c r="K333" s="14"/>
      <c r="L333" s="192"/>
      <c r="M333" s="197"/>
      <c r="N333" s="198"/>
      <c r="O333" s="198"/>
      <c r="P333" s="198"/>
      <c r="Q333" s="198"/>
      <c r="R333" s="198"/>
      <c r="S333" s="198"/>
      <c r="T333" s="19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3" t="s">
        <v>137</v>
      </c>
      <c r="AU333" s="193" t="s">
        <v>80</v>
      </c>
      <c r="AV333" s="14" t="s">
        <v>134</v>
      </c>
      <c r="AW333" s="14" t="s">
        <v>33</v>
      </c>
      <c r="AX333" s="14" t="s">
        <v>15</v>
      </c>
      <c r="AY333" s="193" t="s">
        <v>126</v>
      </c>
    </row>
    <row r="334" s="2" customFormat="1" ht="24.15" customHeight="1">
      <c r="A334" s="38"/>
      <c r="B334" s="164"/>
      <c r="C334" s="165" t="s">
        <v>381</v>
      </c>
      <c r="D334" s="165" t="s">
        <v>129</v>
      </c>
      <c r="E334" s="166" t="s">
        <v>497</v>
      </c>
      <c r="F334" s="167" t="s">
        <v>498</v>
      </c>
      <c r="G334" s="168" t="s">
        <v>225</v>
      </c>
      <c r="H334" s="169">
        <v>161</v>
      </c>
      <c r="I334" s="170"/>
      <c r="J334" s="171">
        <f>ROUND(I334*H334,2)</f>
        <v>0</v>
      </c>
      <c r="K334" s="167" t="s">
        <v>133</v>
      </c>
      <c r="L334" s="39"/>
      <c r="M334" s="172" t="s">
        <v>3</v>
      </c>
      <c r="N334" s="173" t="s">
        <v>42</v>
      </c>
      <c r="O334" s="72"/>
      <c r="P334" s="174">
        <f>O334*H334</f>
        <v>0</v>
      </c>
      <c r="Q334" s="174">
        <v>0</v>
      </c>
      <c r="R334" s="174">
        <f>Q334*H334</f>
        <v>0</v>
      </c>
      <c r="S334" s="174">
        <v>0.0022300000000000002</v>
      </c>
      <c r="T334" s="175">
        <f>S334*H334</f>
        <v>0.35903000000000002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76" t="s">
        <v>173</v>
      </c>
      <c r="AT334" s="176" t="s">
        <v>129</v>
      </c>
      <c r="AU334" s="176" t="s">
        <v>80</v>
      </c>
      <c r="AY334" s="19" t="s">
        <v>126</v>
      </c>
      <c r="BE334" s="177">
        <f>IF(N334="základní",J334,0)</f>
        <v>0</v>
      </c>
      <c r="BF334" s="177">
        <f>IF(N334="snížená",J334,0)</f>
        <v>0</v>
      </c>
      <c r="BG334" s="177">
        <f>IF(N334="zákl. přenesená",J334,0)</f>
        <v>0</v>
      </c>
      <c r="BH334" s="177">
        <f>IF(N334="sníž. přenesená",J334,0)</f>
        <v>0</v>
      </c>
      <c r="BI334" s="177">
        <f>IF(N334="nulová",J334,0)</f>
        <v>0</v>
      </c>
      <c r="BJ334" s="19" t="s">
        <v>15</v>
      </c>
      <c r="BK334" s="177">
        <f>ROUND(I334*H334,2)</f>
        <v>0</v>
      </c>
      <c r="BL334" s="19" t="s">
        <v>173</v>
      </c>
      <c r="BM334" s="176" t="s">
        <v>390</v>
      </c>
    </row>
    <row r="335" s="2" customFormat="1">
      <c r="A335" s="38"/>
      <c r="B335" s="39"/>
      <c r="C335" s="38"/>
      <c r="D335" s="178" t="s">
        <v>135</v>
      </c>
      <c r="E335" s="38"/>
      <c r="F335" s="179" t="s">
        <v>499</v>
      </c>
      <c r="G335" s="38"/>
      <c r="H335" s="38"/>
      <c r="I335" s="180"/>
      <c r="J335" s="38"/>
      <c r="K335" s="38"/>
      <c r="L335" s="39"/>
      <c r="M335" s="181"/>
      <c r="N335" s="182"/>
      <c r="O335" s="72"/>
      <c r="P335" s="72"/>
      <c r="Q335" s="72"/>
      <c r="R335" s="72"/>
      <c r="S335" s="72"/>
      <c r="T335" s="73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9" t="s">
        <v>135</v>
      </c>
      <c r="AU335" s="19" t="s">
        <v>80</v>
      </c>
    </row>
    <row r="336" s="15" customFormat="1">
      <c r="A336" s="15"/>
      <c r="B336" s="200"/>
      <c r="C336" s="15"/>
      <c r="D336" s="184" t="s">
        <v>137</v>
      </c>
      <c r="E336" s="201" t="s">
        <v>3</v>
      </c>
      <c r="F336" s="202" t="s">
        <v>500</v>
      </c>
      <c r="G336" s="15"/>
      <c r="H336" s="201" t="s">
        <v>3</v>
      </c>
      <c r="I336" s="203"/>
      <c r="J336" s="15"/>
      <c r="K336" s="15"/>
      <c r="L336" s="200"/>
      <c r="M336" s="204"/>
      <c r="N336" s="205"/>
      <c r="O336" s="205"/>
      <c r="P336" s="205"/>
      <c r="Q336" s="205"/>
      <c r="R336" s="205"/>
      <c r="S336" s="205"/>
      <c r="T336" s="206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01" t="s">
        <v>137</v>
      </c>
      <c r="AU336" s="201" t="s">
        <v>80</v>
      </c>
      <c r="AV336" s="15" t="s">
        <v>15</v>
      </c>
      <c r="AW336" s="15" t="s">
        <v>33</v>
      </c>
      <c r="AX336" s="15" t="s">
        <v>71</v>
      </c>
      <c r="AY336" s="201" t="s">
        <v>126</v>
      </c>
    </row>
    <row r="337" s="13" customFormat="1">
      <c r="A337" s="13"/>
      <c r="B337" s="183"/>
      <c r="C337" s="13"/>
      <c r="D337" s="184" t="s">
        <v>137</v>
      </c>
      <c r="E337" s="185" t="s">
        <v>3</v>
      </c>
      <c r="F337" s="186" t="s">
        <v>501</v>
      </c>
      <c r="G337" s="13"/>
      <c r="H337" s="187">
        <v>161</v>
      </c>
      <c r="I337" s="188"/>
      <c r="J337" s="13"/>
      <c r="K337" s="13"/>
      <c r="L337" s="183"/>
      <c r="M337" s="189"/>
      <c r="N337" s="190"/>
      <c r="O337" s="190"/>
      <c r="P337" s="190"/>
      <c r="Q337" s="190"/>
      <c r="R337" s="190"/>
      <c r="S337" s="190"/>
      <c r="T337" s="19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5" t="s">
        <v>137</v>
      </c>
      <c r="AU337" s="185" t="s">
        <v>80</v>
      </c>
      <c r="AV337" s="13" t="s">
        <v>80</v>
      </c>
      <c r="AW337" s="13" t="s">
        <v>33</v>
      </c>
      <c r="AX337" s="13" t="s">
        <v>71</v>
      </c>
      <c r="AY337" s="185" t="s">
        <v>126</v>
      </c>
    </row>
    <row r="338" s="14" customFormat="1">
      <c r="A338" s="14"/>
      <c r="B338" s="192"/>
      <c r="C338" s="14"/>
      <c r="D338" s="184" t="s">
        <v>137</v>
      </c>
      <c r="E338" s="193" t="s">
        <v>3</v>
      </c>
      <c r="F338" s="194" t="s">
        <v>139</v>
      </c>
      <c r="G338" s="14"/>
      <c r="H338" s="195">
        <v>161</v>
      </c>
      <c r="I338" s="196"/>
      <c r="J338" s="14"/>
      <c r="K338" s="14"/>
      <c r="L338" s="192"/>
      <c r="M338" s="197"/>
      <c r="N338" s="198"/>
      <c r="O338" s="198"/>
      <c r="P338" s="198"/>
      <c r="Q338" s="198"/>
      <c r="R338" s="198"/>
      <c r="S338" s="198"/>
      <c r="T338" s="19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3" t="s">
        <v>137</v>
      </c>
      <c r="AU338" s="193" t="s">
        <v>80</v>
      </c>
      <c r="AV338" s="14" t="s">
        <v>134</v>
      </c>
      <c r="AW338" s="14" t="s">
        <v>33</v>
      </c>
      <c r="AX338" s="14" t="s">
        <v>15</v>
      </c>
      <c r="AY338" s="193" t="s">
        <v>126</v>
      </c>
    </row>
    <row r="339" s="2" customFormat="1" ht="24.15" customHeight="1">
      <c r="A339" s="38"/>
      <c r="B339" s="164"/>
      <c r="C339" s="165" t="s">
        <v>374</v>
      </c>
      <c r="D339" s="165" t="s">
        <v>129</v>
      </c>
      <c r="E339" s="166" t="s">
        <v>502</v>
      </c>
      <c r="F339" s="167" t="s">
        <v>503</v>
      </c>
      <c r="G339" s="168" t="s">
        <v>225</v>
      </c>
      <c r="H339" s="169">
        <v>61.75</v>
      </c>
      <c r="I339" s="170"/>
      <c r="J339" s="171">
        <f>ROUND(I339*H339,2)</f>
        <v>0</v>
      </c>
      <c r="K339" s="167" t="s">
        <v>133</v>
      </c>
      <c r="L339" s="39"/>
      <c r="M339" s="172" t="s">
        <v>3</v>
      </c>
      <c r="N339" s="173" t="s">
        <v>42</v>
      </c>
      <c r="O339" s="72"/>
      <c r="P339" s="174">
        <f>O339*H339</f>
        <v>0</v>
      </c>
      <c r="Q339" s="174">
        <v>0</v>
      </c>
      <c r="R339" s="174">
        <f>Q339*H339</f>
        <v>0</v>
      </c>
      <c r="S339" s="174">
        <v>0.0025999999999999999</v>
      </c>
      <c r="T339" s="175">
        <f>S339*H339</f>
        <v>0.16055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76" t="s">
        <v>173</v>
      </c>
      <c r="AT339" s="176" t="s">
        <v>129</v>
      </c>
      <c r="AU339" s="176" t="s">
        <v>80</v>
      </c>
      <c r="AY339" s="19" t="s">
        <v>126</v>
      </c>
      <c r="BE339" s="177">
        <f>IF(N339="základní",J339,0)</f>
        <v>0</v>
      </c>
      <c r="BF339" s="177">
        <f>IF(N339="snížená",J339,0)</f>
        <v>0</v>
      </c>
      <c r="BG339" s="177">
        <f>IF(N339="zákl. přenesená",J339,0)</f>
        <v>0</v>
      </c>
      <c r="BH339" s="177">
        <f>IF(N339="sníž. přenesená",J339,0)</f>
        <v>0</v>
      </c>
      <c r="BI339" s="177">
        <f>IF(N339="nulová",J339,0)</f>
        <v>0</v>
      </c>
      <c r="BJ339" s="19" t="s">
        <v>15</v>
      </c>
      <c r="BK339" s="177">
        <f>ROUND(I339*H339,2)</f>
        <v>0</v>
      </c>
      <c r="BL339" s="19" t="s">
        <v>173</v>
      </c>
      <c r="BM339" s="176" t="s">
        <v>244</v>
      </c>
    </row>
    <row r="340" s="2" customFormat="1">
      <c r="A340" s="38"/>
      <c r="B340" s="39"/>
      <c r="C340" s="38"/>
      <c r="D340" s="178" t="s">
        <v>135</v>
      </c>
      <c r="E340" s="38"/>
      <c r="F340" s="179" t="s">
        <v>504</v>
      </c>
      <c r="G340" s="38"/>
      <c r="H340" s="38"/>
      <c r="I340" s="180"/>
      <c r="J340" s="38"/>
      <c r="K340" s="38"/>
      <c r="L340" s="39"/>
      <c r="M340" s="181"/>
      <c r="N340" s="182"/>
      <c r="O340" s="72"/>
      <c r="P340" s="72"/>
      <c r="Q340" s="72"/>
      <c r="R340" s="72"/>
      <c r="S340" s="72"/>
      <c r="T340" s="73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9" t="s">
        <v>135</v>
      </c>
      <c r="AU340" s="19" t="s">
        <v>80</v>
      </c>
    </row>
    <row r="341" s="15" customFormat="1">
      <c r="A341" s="15"/>
      <c r="B341" s="200"/>
      <c r="C341" s="15"/>
      <c r="D341" s="184" t="s">
        <v>137</v>
      </c>
      <c r="E341" s="201" t="s">
        <v>3</v>
      </c>
      <c r="F341" s="202" t="s">
        <v>505</v>
      </c>
      <c r="G341" s="15"/>
      <c r="H341" s="201" t="s">
        <v>3</v>
      </c>
      <c r="I341" s="203"/>
      <c r="J341" s="15"/>
      <c r="K341" s="15"/>
      <c r="L341" s="200"/>
      <c r="M341" s="204"/>
      <c r="N341" s="205"/>
      <c r="O341" s="205"/>
      <c r="P341" s="205"/>
      <c r="Q341" s="205"/>
      <c r="R341" s="205"/>
      <c r="S341" s="205"/>
      <c r="T341" s="206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01" t="s">
        <v>137</v>
      </c>
      <c r="AU341" s="201" t="s">
        <v>80</v>
      </c>
      <c r="AV341" s="15" t="s">
        <v>15</v>
      </c>
      <c r="AW341" s="15" t="s">
        <v>33</v>
      </c>
      <c r="AX341" s="15" t="s">
        <v>71</v>
      </c>
      <c r="AY341" s="201" t="s">
        <v>126</v>
      </c>
    </row>
    <row r="342" s="13" customFormat="1">
      <c r="A342" s="13"/>
      <c r="B342" s="183"/>
      <c r="C342" s="13"/>
      <c r="D342" s="184" t="s">
        <v>137</v>
      </c>
      <c r="E342" s="185" t="s">
        <v>3</v>
      </c>
      <c r="F342" s="186" t="s">
        <v>506</v>
      </c>
      <c r="G342" s="13"/>
      <c r="H342" s="187">
        <v>61.75</v>
      </c>
      <c r="I342" s="188"/>
      <c r="J342" s="13"/>
      <c r="K342" s="13"/>
      <c r="L342" s="183"/>
      <c r="M342" s="189"/>
      <c r="N342" s="190"/>
      <c r="O342" s="190"/>
      <c r="P342" s="190"/>
      <c r="Q342" s="190"/>
      <c r="R342" s="190"/>
      <c r="S342" s="190"/>
      <c r="T342" s="19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5" t="s">
        <v>137</v>
      </c>
      <c r="AU342" s="185" t="s">
        <v>80</v>
      </c>
      <c r="AV342" s="13" t="s">
        <v>80</v>
      </c>
      <c r="AW342" s="13" t="s">
        <v>33</v>
      </c>
      <c r="AX342" s="13" t="s">
        <v>71</v>
      </c>
      <c r="AY342" s="185" t="s">
        <v>126</v>
      </c>
    </row>
    <row r="343" s="14" customFormat="1">
      <c r="A343" s="14"/>
      <c r="B343" s="192"/>
      <c r="C343" s="14"/>
      <c r="D343" s="184" t="s">
        <v>137</v>
      </c>
      <c r="E343" s="193" t="s">
        <v>3</v>
      </c>
      <c r="F343" s="194" t="s">
        <v>139</v>
      </c>
      <c r="G343" s="14"/>
      <c r="H343" s="195">
        <v>61.75</v>
      </c>
      <c r="I343" s="196"/>
      <c r="J343" s="14"/>
      <c r="K343" s="14"/>
      <c r="L343" s="192"/>
      <c r="M343" s="197"/>
      <c r="N343" s="198"/>
      <c r="O343" s="198"/>
      <c r="P343" s="198"/>
      <c r="Q343" s="198"/>
      <c r="R343" s="198"/>
      <c r="S343" s="198"/>
      <c r="T343" s="19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3" t="s">
        <v>137</v>
      </c>
      <c r="AU343" s="193" t="s">
        <v>80</v>
      </c>
      <c r="AV343" s="14" t="s">
        <v>134</v>
      </c>
      <c r="AW343" s="14" t="s">
        <v>33</v>
      </c>
      <c r="AX343" s="14" t="s">
        <v>15</v>
      </c>
      <c r="AY343" s="193" t="s">
        <v>126</v>
      </c>
    </row>
    <row r="344" s="2" customFormat="1" ht="16.5" customHeight="1">
      <c r="A344" s="38"/>
      <c r="B344" s="164"/>
      <c r="C344" s="165" t="s">
        <v>507</v>
      </c>
      <c r="D344" s="165" t="s">
        <v>129</v>
      </c>
      <c r="E344" s="166" t="s">
        <v>508</v>
      </c>
      <c r="F344" s="167" t="s">
        <v>509</v>
      </c>
      <c r="G344" s="168" t="s">
        <v>225</v>
      </c>
      <c r="H344" s="169">
        <v>65</v>
      </c>
      <c r="I344" s="170"/>
      <c r="J344" s="171">
        <f>ROUND(I344*H344,2)</f>
        <v>0</v>
      </c>
      <c r="K344" s="167" t="s">
        <v>133</v>
      </c>
      <c r="L344" s="39"/>
      <c r="M344" s="172" t="s">
        <v>3</v>
      </c>
      <c r="N344" s="173" t="s">
        <v>42</v>
      </c>
      <c r="O344" s="72"/>
      <c r="P344" s="174">
        <f>O344*H344</f>
        <v>0</v>
      </c>
      <c r="Q344" s="174">
        <v>0</v>
      </c>
      <c r="R344" s="174">
        <f>Q344*H344</f>
        <v>0</v>
      </c>
      <c r="S344" s="174">
        <v>0.0039399999999999999</v>
      </c>
      <c r="T344" s="175">
        <f>S344*H344</f>
        <v>0.25609999999999999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76" t="s">
        <v>173</v>
      </c>
      <c r="AT344" s="176" t="s">
        <v>129</v>
      </c>
      <c r="AU344" s="176" t="s">
        <v>80</v>
      </c>
      <c r="AY344" s="19" t="s">
        <v>126</v>
      </c>
      <c r="BE344" s="177">
        <f>IF(N344="základní",J344,0)</f>
        <v>0</v>
      </c>
      <c r="BF344" s="177">
        <f>IF(N344="snížená",J344,0)</f>
        <v>0</v>
      </c>
      <c r="BG344" s="177">
        <f>IF(N344="zákl. přenesená",J344,0)</f>
        <v>0</v>
      </c>
      <c r="BH344" s="177">
        <f>IF(N344="sníž. přenesená",J344,0)</f>
        <v>0</v>
      </c>
      <c r="BI344" s="177">
        <f>IF(N344="nulová",J344,0)</f>
        <v>0</v>
      </c>
      <c r="BJ344" s="19" t="s">
        <v>15</v>
      </c>
      <c r="BK344" s="177">
        <f>ROUND(I344*H344,2)</f>
        <v>0</v>
      </c>
      <c r="BL344" s="19" t="s">
        <v>173</v>
      </c>
      <c r="BM344" s="176" t="s">
        <v>255</v>
      </c>
    </row>
    <row r="345" s="2" customFormat="1">
      <c r="A345" s="38"/>
      <c r="B345" s="39"/>
      <c r="C345" s="38"/>
      <c r="D345" s="178" t="s">
        <v>135</v>
      </c>
      <c r="E345" s="38"/>
      <c r="F345" s="179" t="s">
        <v>510</v>
      </c>
      <c r="G345" s="38"/>
      <c r="H345" s="38"/>
      <c r="I345" s="180"/>
      <c r="J345" s="38"/>
      <c r="K345" s="38"/>
      <c r="L345" s="39"/>
      <c r="M345" s="181"/>
      <c r="N345" s="182"/>
      <c r="O345" s="72"/>
      <c r="P345" s="72"/>
      <c r="Q345" s="72"/>
      <c r="R345" s="72"/>
      <c r="S345" s="72"/>
      <c r="T345" s="73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9" t="s">
        <v>135</v>
      </c>
      <c r="AU345" s="19" t="s">
        <v>80</v>
      </c>
    </row>
    <row r="346" s="15" customFormat="1">
      <c r="A346" s="15"/>
      <c r="B346" s="200"/>
      <c r="C346" s="15"/>
      <c r="D346" s="184" t="s">
        <v>137</v>
      </c>
      <c r="E346" s="201" t="s">
        <v>3</v>
      </c>
      <c r="F346" s="202" t="s">
        <v>511</v>
      </c>
      <c r="G346" s="15"/>
      <c r="H346" s="201" t="s">
        <v>3</v>
      </c>
      <c r="I346" s="203"/>
      <c r="J346" s="15"/>
      <c r="K346" s="15"/>
      <c r="L346" s="200"/>
      <c r="M346" s="204"/>
      <c r="N346" s="205"/>
      <c r="O346" s="205"/>
      <c r="P346" s="205"/>
      <c r="Q346" s="205"/>
      <c r="R346" s="205"/>
      <c r="S346" s="205"/>
      <c r="T346" s="206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01" t="s">
        <v>137</v>
      </c>
      <c r="AU346" s="201" t="s">
        <v>80</v>
      </c>
      <c r="AV346" s="15" t="s">
        <v>15</v>
      </c>
      <c r="AW346" s="15" t="s">
        <v>33</v>
      </c>
      <c r="AX346" s="15" t="s">
        <v>71</v>
      </c>
      <c r="AY346" s="201" t="s">
        <v>126</v>
      </c>
    </row>
    <row r="347" s="13" customFormat="1">
      <c r="A347" s="13"/>
      <c r="B347" s="183"/>
      <c r="C347" s="13"/>
      <c r="D347" s="184" t="s">
        <v>137</v>
      </c>
      <c r="E347" s="185" t="s">
        <v>3</v>
      </c>
      <c r="F347" s="186" t="s">
        <v>512</v>
      </c>
      <c r="G347" s="13"/>
      <c r="H347" s="187">
        <v>65</v>
      </c>
      <c r="I347" s="188"/>
      <c r="J347" s="13"/>
      <c r="K347" s="13"/>
      <c r="L347" s="183"/>
      <c r="M347" s="189"/>
      <c r="N347" s="190"/>
      <c r="O347" s="190"/>
      <c r="P347" s="190"/>
      <c r="Q347" s="190"/>
      <c r="R347" s="190"/>
      <c r="S347" s="190"/>
      <c r="T347" s="19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5" t="s">
        <v>137</v>
      </c>
      <c r="AU347" s="185" t="s">
        <v>80</v>
      </c>
      <c r="AV347" s="13" t="s">
        <v>80</v>
      </c>
      <c r="AW347" s="13" t="s">
        <v>33</v>
      </c>
      <c r="AX347" s="13" t="s">
        <v>71</v>
      </c>
      <c r="AY347" s="185" t="s">
        <v>126</v>
      </c>
    </row>
    <row r="348" s="14" customFormat="1">
      <c r="A348" s="14"/>
      <c r="B348" s="192"/>
      <c r="C348" s="14"/>
      <c r="D348" s="184" t="s">
        <v>137</v>
      </c>
      <c r="E348" s="193" t="s">
        <v>3</v>
      </c>
      <c r="F348" s="194" t="s">
        <v>139</v>
      </c>
      <c r="G348" s="14"/>
      <c r="H348" s="195">
        <v>65</v>
      </c>
      <c r="I348" s="196"/>
      <c r="J348" s="14"/>
      <c r="K348" s="14"/>
      <c r="L348" s="192"/>
      <c r="M348" s="197"/>
      <c r="N348" s="198"/>
      <c r="O348" s="198"/>
      <c r="P348" s="198"/>
      <c r="Q348" s="198"/>
      <c r="R348" s="198"/>
      <c r="S348" s="198"/>
      <c r="T348" s="19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3" t="s">
        <v>137</v>
      </c>
      <c r="AU348" s="193" t="s">
        <v>80</v>
      </c>
      <c r="AV348" s="14" t="s">
        <v>134</v>
      </c>
      <c r="AW348" s="14" t="s">
        <v>33</v>
      </c>
      <c r="AX348" s="14" t="s">
        <v>15</v>
      </c>
      <c r="AY348" s="193" t="s">
        <v>126</v>
      </c>
    </row>
    <row r="349" s="2" customFormat="1" ht="37.8" customHeight="1">
      <c r="A349" s="38"/>
      <c r="B349" s="164"/>
      <c r="C349" s="165" t="s">
        <v>262</v>
      </c>
      <c r="D349" s="165" t="s">
        <v>129</v>
      </c>
      <c r="E349" s="166" t="s">
        <v>513</v>
      </c>
      <c r="F349" s="167" t="s">
        <v>514</v>
      </c>
      <c r="G349" s="168" t="s">
        <v>225</v>
      </c>
      <c r="H349" s="169">
        <v>85.200000000000003</v>
      </c>
      <c r="I349" s="170"/>
      <c r="J349" s="171">
        <f>ROUND(I349*H349,2)</f>
        <v>0</v>
      </c>
      <c r="K349" s="167" t="s">
        <v>133</v>
      </c>
      <c r="L349" s="39"/>
      <c r="M349" s="172" t="s">
        <v>3</v>
      </c>
      <c r="N349" s="173" t="s">
        <v>42</v>
      </c>
      <c r="O349" s="72"/>
      <c r="P349" s="174">
        <f>O349*H349</f>
        <v>0</v>
      </c>
      <c r="Q349" s="174">
        <v>0.0043800000000000002</v>
      </c>
      <c r="R349" s="174">
        <f>Q349*H349</f>
        <v>0.37317600000000001</v>
      </c>
      <c r="S349" s="174">
        <v>0</v>
      </c>
      <c r="T349" s="175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76" t="s">
        <v>173</v>
      </c>
      <c r="AT349" s="176" t="s">
        <v>129</v>
      </c>
      <c r="AU349" s="176" t="s">
        <v>80</v>
      </c>
      <c r="AY349" s="19" t="s">
        <v>126</v>
      </c>
      <c r="BE349" s="177">
        <f>IF(N349="základní",J349,0)</f>
        <v>0</v>
      </c>
      <c r="BF349" s="177">
        <f>IF(N349="snížená",J349,0)</f>
        <v>0</v>
      </c>
      <c r="BG349" s="177">
        <f>IF(N349="zákl. přenesená",J349,0)</f>
        <v>0</v>
      </c>
      <c r="BH349" s="177">
        <f>IF(N349="sníž. přenesená",J349,0)</f>
        <v>0</v>
      </c>
      <c r="BI349" s="177">
        <f>IF(N349="nulová",J349,0)</f>
        <v>0</v>
      </c>
      <c r="BJ349" s="19" t="s">
        <v>15</v>
      </c>
      <c r="BK349" s="177">
        <f>ROUND(I349*H349,2)</f>
        <v>0</v>
      </c>
      <c r="BL349" s="19" t="s">
        <v>173</v>
      </c>
      <c r="BM349" s="176" t="s">
        <v>470</v>
      </c>
    </row>
    <row r="350" s="2" customFormat="1">
      <c r="A350" s="38"/>
      <c r="B350" s="39"/>
      <c r="C350" s="38"/>
      <c r="D350" s="178" t="s">
        <v>135</v>
      </c>
      <c r="E350" s="38"/>
      <c r="F350" s="179" t="s">
        <v>515</v>
      </c>
      <c r="G350" s="38"/>
      <c r="H350" s="38"/>
      <c r="I350" s="180"/>
      <c r="J350" s="38"/>
      <c r="K350" s="38"/>
      <c r="L350" s="39"/>
      <c r="M350" s="181"/>
      <c r="N350" s="182"/>
      <c r="O350" s="72"/>
      <c r="P350" s="72"/>
      <c r="Q350" s="72"/>
      <c r="R350" s="72"/>
      <c r="S350" s="72"/>
      <c r="T350" s="73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9" t="s">
        <v>135</v>
      </c>
      <c r="AU350" s="19" t="s">
        <v>80</v>
      </c>
    </row>
    <row r="351" s="13" customFormat="1">
      <c r="A351" s="13"/>
      <c r="B351" s="183"/>
      <c r="C351" s="13"/>
      <c r="D351" s="184" t="s">
        <v>137</v>
      </c>
      <c r="E351" s="185" t="s">
        <v>3</v>
      </c>
      <c r="F351" s="186" t="s">
        <v>516</v>
      </c>
      <c r="G351" s="13"/>
      <c r="H351" s="187">
        <v>85.200000000000003</v>
      </c>
      <c r="I351" s="188"/>
      <c r="J351" s="13"/>
      <c r="K351" s="13"/>
      <c r="L351" s="183"/>
      <c r="M351" s="189"/>
      <c r="N351" s="190"/>
      <c r="O351" s="190"/>
      <c r="P351" s="190"/>
      <c r="Q351" s="190"/>
      <c r="R351" s="190"/>
      <c r="S351" s="190"/>
      <c r="T351" s="19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5" t="s">
        <v>137</v>
      </c>
      <c r="AU351" s="185" t="s">
        <v>80</v>
      </c>
      <c r="AV351" s="13" t="s">
        <v>80</v>
      </c>
      <c r="AW351" s="13" t="s">
        <v>33</v>
      </c>
      <c r="AX351" s="13" t="s">
        <v>71</v>
      </c>
      <c r="AY351" s="185" t="s">
        <v>126</v>
      </c>
    </row>
    <row r="352" s="14" customFormat="1">
      <c r="A352" s="14"/>
      <c r="B352" s="192"/>
      <c r="C352" s="14"/>
      <c r="D352" s="184" t="s">
        <v>137</v>
      </c>
      <c r="E352" s="193" t="s">
        <v>3</v>
      </c>
      <c r="F352" s="194" t="s">
        <v>139</v>
      </c>
      <c r="G352" s="14"/>
      <c r="H352" s="195">
        <v>85.200000000000003</v>
      </c>
      <c r="I352" s="196"/>
      <c r="J352" s="14"/>
      <c r="K352" s="14"/>
      <c r="L352" s="192"/>
      <c r="M352" s="197"/>
      <c r="N352" s="198"/>
      <c r="O352" s="198"/>
      <c r="P352" s="198"/>
      <c r="Q352" s="198"/>
      <c r="R352" s="198"/>
      <c r="S352" s="198"/>
      <c r="T352" s="19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3" t="s">
        <v>137</v>
      </c>
      <c r="AU352" s="193" t="s">
        <v>80</v>
      </c>
      <c r="AV352" s="14" t="s">
        <v>134</v>
      </c>
      <c r="AW352" s="14" t="s">
        <v>33</v>
      </c>
      <c r="AX352" s="14" t="s">
        <v>15</v>
      </c>
      <c r="AY352" s="193" t="s">
        <v>126</v>
      </c>
    </row>
    <row r="353" s="2" customFormat="1" ht="44.25" customHeight="1">
      <c r="A353" s="38"/>
      <c r="B353" s="164"/>
      <c r="C353" s="165" t="s">
        <v>517</v>
      </c>
      <c r="D353" s="165" t="s">
        <v>129</v>
      </c>
      <c r="E353" s="166" t="s">
        <v>518</v>
      </c>
      <c r="F353" s="167" t="s">
        <v>519</v>
      </c>
      <c r="G353" s="168" t="s">
        <v>225</v>
      </c>
      <c r="H353" s="169">
        <v>161</v>
      </c>
      <c r="I353" s="170"/>
      <c r="J353" s="171">
        <f>ROUND(I353*H353,2)</f>
        <v>0</v>
      </c>
      <c r="K353" s="167" t="s">
        <v>133</v>
      </c>
      <c r="L353" s="39"/>
      <c r="M353" s="172" t="s">
        <v>3</v>
      </c>
      <c r="N353" s="173" t="s">
        <v>42</v>
      </c>
      <c r="O353" s="72"/>
      <c r="P353" s="174">
        <f>O353*H353</f>
        <v>0</v>
      </c>
      <c r="Q353" s="174">
        <v>0.0029099999999999998</v>
      </c>
      <c r="R353" s="174">
        <f>Q353*H353</f>
        <v>0.46850999999999998</v>
      </c>
      <c r="S353" s="174">
        <v>0</v>
      </c>
      <c r="T353" s="175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76" t="s">
        <v>173</v>
      </c>
      <c r="AT353" s="176" t="s">
        <v>129</v>
      </c>
      <c r="AU353" s="176" t="s">
        <v>80</v>
      </c>
      <c r="AY353" s="19" t="s">
        <v>126</v>
      </c>
      <c r="BE353" s="177">
        <f>IF(N353="základní",J353,0)</f>
        <v>0</v>
      </c>
      <c r="BF353" s="177">
        <f>IF(N353="snížená",J353,0)</f>
        <v>0</v>
      </c>
      <c r="BG353" s="177">
        <f>IF(N353="zákl. přenesená",J353,0)</f>
        <v>0</v>
      </c>
      <c r="BH353" s="177">
        <f>IF(N353="sníž. přenesená",J353,0)</f>
        <v>0</v>
      </c>
      <c r="BI353" s="177">
        <f>IF(N353="nulová",J353,0)</f>
        <v>0</v>
      </c>
      <c r="BJ353" s="19" t="s">
        <v>15</v>
      </c>
      <c r="BK353" s="177">
        <f>ROUND(I353*H353,2)</f>
        <v>0</v>
      </c>
      <c r="BL353" s="19" t="s">
        <v>173</v>
      </c>
      <c r="BM353" s="176" t="s">
        <v>477</v>
      </c>
    </row>
    <row r="354" s="2" customFormat="1">
      <c r="A354" s="38"/>
      <c r="B354" s="39"/>
      <c r="C354" s="38"/>
      <c r="D354" s="178" t="s">
        <v>135</v>
      </c>
      <c r="E354" s="38"/>
      <c r="F354" s="179" t="s">
        <v>520</v>
      </c>
      <c r="G354" s="38"/>
      <c r="H354" s="38"/>
      <c r="I354" s="180"/>
      <c r="J354" s="38"/>
      <c r="K354" s="38"/>
      <c r="L354" s="39"/>
      <c r="M354" s="181"/>
      <c r="N354" s="182"/>
      <c r="O354" s="72"/>
      <c r="P354" s="72"/>
      <c r="Q354" s="72"/>
      <c r="R354" s="72"/>
      <c r="S354" s="72"/>
      <c r="T354" s="73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135</v>
      </c>
      <c r="AU354" s="19" t="s">
        <v>80</v>
      </c>
    </row>
    <row r="355" s="13" customFormat="1">
      <c r="A355" s="13"/>
      <c r="B355" s="183"/>
      <c r="C355" s="13"/>
      <c r="D355" s="184" t="s">
        <v>137</v>
      </c>
      <c r="E355" s="185" t="s">
        <v>3</v>
      </c>
      <c r="F355" s="186" t="s">
        <v>521</v>
      </c>
      <c r="G355" s="13"/>
      <c r="H355" s="187">
        <v>161</v>
      </c>
      <c r="I355" s="188"/>
      <c r="J355" s="13"/>
      <c r="K355" s="13"/>
      <c r="L355" s="183"/>
      <c r="M355" s="189"/>
      <c r="N355" s="190"/>
      <c r="O355" s="190"/>
      <c r="P355" s="190"/>
      <c r="Q355" s="190"/>
      <c r="R355" s="190"/>
      <c r="S355" s="190"/>
      <c r="T355" s="19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5" t="s">
        <v>137</v>
      </c>
      <c r="AU355" s="185" t="s">
        <v>80</v>
      </c>
      <c r="AV355" s="13" t="s">
        <v>80</v>
      </c>
      <c r="AW355" s="13" t="s">
        <v>33</v>
      </c>
      <c r="AX355" s="13" t="s">
        <v>71</v>
      </c>
      <c r="AY355" s="185" t="s">
        <v>126</v>
      </c>
    </row>
    <row r="356" s="14" customFormat="1">
      <c r="A356" s="14"/>
      <c r="B356" s="192"/>
      <c r="C356" s="14"/>
      <c r="D356" s="184" t="s">
        <v>137</v>
      </c>
      <c r="E356" s="193" t="s">
        <v>3</v>
      </c>
      <c r="F356" s="194" t="s">
        <v>139</v>
      </c>
      <c r="G356" s="14"/>
      <c r="H356" s="195">
        <v>161</v>
      </c>
      <c r="I356" s="196"/>
      <c r="J356" s="14"/>
      <c r="K356" s="14"/>
      <c r="L356" s="192"/>
      <c r="M356" s="197"/>
      <c r="N356" s="198"/>
      <c r="O356" s="198"/>
      <c r="P356" s="198"/>
      <c r="Q356" s="198"/>
      <c r="R356" s="198"/>
      <c r="S356" s="198"/>
      <c r="T356" s="19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3" t="s">
        <v>137</v>
      </c>
      <c r="AU356" s="193" t="s">
        <v>80</v>
      </c>
      <c r="AV356" s="14" t="s">
        <v>134</v>
      </c>
      <c r="AW356" s="14" t="s">
        <v>33</v>
      </c>
      <c r="AX356" s="14" t="s">
        <v>15</v>
      </c>
      <c r="AY356" s="193" t="s">
        <v>126</v>
      </c>
    </row>
    <row r="357" s="2" customFormat="1" ht="16.5" customHeight="1">
      <c r="A357" s="38"/>
      <c r="B357" s="164"/>
      <c r="C357" s="165" t="s">
        <v>522</v>
      </c>
      <c r="D357" s="165" t="s">
        <v>129</v>
      </c>
      <c r="E357" s="166" t="s">
        <v>523</v>
      </c>
      <c r="F357" s="167" t="s">
        <v>524</v>
      </c>
      <c r="G357" s="168" t="s">
        <v>225</v>
      </c>
      <c r="H357" s="169">
        <v>61.75</v>
      </c>
      <c r="I357" s="170"/>
      <c r="J357" s="171">
        <f>ROUND(I357*H357,2)</f>
        <v>0</v>
      </c>
      <c r="K357" s="167" t="s">
        <v>133</v>
      </c>
      <c r="L357" s="39"/>
      <c r="M357" s="172" t="s">
        <v>3</v>
      </c>
      <c r="N357" s="173" t="s">
        <v>42</v>
      </c>
      <c r="O357" s="72"/>
      <c r="P357" s="174">
        <f>O357*H357</f>
        <v>0</v>
      </c>
      <c r="Q357" s="174">
        <v>0</v>
      </c>
      <c r="R357" s="174">
        <f>Q357*H357</f>
        <v>0</v>
      </c>
      <c r="S357" s="174">
        <v>0</v>
      </c>
      <c r="T357" s="175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76" t="s">
        <v>173</v>
      </c>
      <c r="AT357" s="176" t="s">
        <v>129</v>
      </c>
      <c r="AU357" s="176" t="s">
        <v>80</v>
      </c>
      <c r="AY357" s="19" t="s">
        <v>126</v>
      </c>
      <c r="BE357" s="177">
        <f>IF(N357="základní",J357,0)</f>
        <v>0</v>
      </c>
      <c r="BF357" s="177">
        <f>IF(N357="snížená",J357,0)</f>
        <v>0</v>
      </c>
      <c r="BG357" s="177">
        <f>IF(N357="zákl. přenesená",J357,0)</f>
        <v>0</v>
      </c>
      <c r="BH357" s="177">
        <f>IF(N357="sníž. přenesená",J357,0)</f>
        <v>0</v>
      </c>
      <c r="BI357" s="177">
        <f>IF(N357="nulová",J357,0)</f>
        <v>0</v>
      </c>
      <c r="BJ357" s="19" t="s">
        <v>15</v>
      </c>
      <c r="BK357" s="177">
        <f>ROUND(I357*H357,2)</f>
        <v>0</v>
      </c>
      <c r="BL357" s="19" t="s">
        <v>173</v>
      </c>
      <c r="BM357" s="176" t="s">
        <v>485</v>
      </c>
    </row>
    <row r="358" s="2" customFormat="1">
      <c r="A358" s="38"/>
      <c r="B358" s="39"/>
      <c r="C358" s="38"/>
      <c r="D358" s="178" t="s">
        <v>135</v>
      </c>
      <c r="E358" s="38"/>
      <c r="F358" s="179" t="s">
        <v>525</v>
      </c>
      <c r="G358" s="38"/>
      <c r="H358" s="38"/>
      <c r="I358" s="180"/>
      <c r="J358" s="38"/>
      <c r="K358" s="38"/>
      <c r="L358" s="39"/>
      <c r="M358" s="181"/>
      <c r="N358" s="182"/>
      <c r="O358" s="72"/>
      <c r="P358" s="72"/>
      <c r="Q358" s="72"/>
      <c r="R358" s="72"/>
      <c r="S358" s="72"/>
      <c r="T358" s="73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9" t="s">
        <v>135</v>
      </c>
      <c r="AU358" s="19" t="s">
        <v>80</v>
      </c>
    </row>
    <row r="359" s="2" customFormat="1" ht="16.5" customHeight="1">
      <c r="A359" s="38"/>
      <c r="B359" s="164"/>
      <c r="C359" s="207" t="s">
        <v>249</v>
      </c>
      <c r="D359" s="207" t="s">
        <v>245</v>
      </c>
      <c r="E359" s="208" t="s">
        <v>526</v>
      </c>
      <c r="F359" s="209" t="s">
        <v>527</v>
      </c>
      <c r="G359" s="210" t="s">
        <v>225</v>
      </c>
      <c r="H359" s="211">
        <v>61.75</v>
      </c>
      <c r="I359" s="212"/>
      <c r="J359" s="213">
        <f>ROUND(I359*H359,2)</f>
        <v>0</v>
      </c>
      <c r="K359" s="209" t="s">
        <v>3</v>
      </c>
      <c r="L359" s="214"/>
      <c r="M359" s="215" t="s">
        <v>3</v>
      </c>
      <c r="N359" s="216" t="s">
        <v>42</v>
      </c>
      <c r="O359" s="72"/>
      <c r="P359" s="174">
        <f>O359*H359</f>
        <v>0</v>
      </c>
      <c r="Q359" s="174">
        <v>0</v>
      </c>
      <c r="R359" s="174">
        <f>Q359*H359</f>
        <v>0</v>
      </c>
      <c r="S359" s="174">
        <v>0</v>
      </c>
      <c r="T359" s="175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76" t="s">
        <v>242</v>
      </c>
      <c r="AT359" s="176" t="s">
        <v>245</v>
      </c>
      <c r="AU359" s="176" t="s">
        <v>80</v>
      </c>
      <c r="AY359" s="19" t="s">
        <v>126</v>
      </c>
      <c r="BE359" s="177">
        <f>IF(N359="základní",J359,0)</f>
        <v>0</v>
      </c>
      <c r="BF359" s="177">
        <f>IF(N359="snížená",J359,0)</f>
        <v>0</v>
      </c>
      <c r="BG359" s="177">
        <f>IF(N359="zákl. přenesená",J359,0)</f>
        <v>0</v>
      </c>
      <c r="BH359" s="177">
        <f>IF(N359="sníž. přenesená",J359,0)</f>
        <v>0</v>
      </c>
      <c r="BI359" s="177">
        <f>IF(N359="nulová",J359,0)</f>
        <v>0</v>
      </c>
      <c r="BJ359" s="19" t="s">
        <v>15</v>
      </c>
      <c r="BK359" s="177">
        <f>ROUND(I359*H359,2)</f>
        <v>0</v>
      </c>
      <c r="BL359" s="19" t="s">
        <v>173</v>
      </c>
      <c r="BM359" s="176" t="s">
        <v>528</v>
      </c>
    </row>
    <row r="360" s="2" customFormat="1" ht="16.5" customHeight="1">
      <c r="A360" s="38"/>
      <c r="B360" s="164"/>
      <c r="C360" s="165" t="s">
        <v>529</v>
      </c>
      <c r="D360" s="165" t="s">
        <v>129</v>
      </c>
      <c r="E360" s="166" t="s">
        <v>530</v>
      </c>
      <c r="F360" s="167" t="s">
        <v>531</v>
      </c>
      <c r="G360" s="168" t="s">
        <v>225</v>
      </c>
      <c r="H360" s="169">
        <v>65</v>
      </c>
      <c r="I360" s="170"/>
      <c r="J360" s="171">
        <f>ROUND(I360*H360,2)</f>
        <v>0</v>
      </c>
      <c r="K360" s="167" t="s">
        <v>133</v>
      </c>
      <c r="L360" s="39"/>
      <c r="M360" s="172" t="s">
        <v>3</v>
      </c>
      <c r="N360" s="173" t="s">
        <v>42</v>
      </c>
      <c r="O360" s="72"/>
      <c r="P360" s="174">
        <f>O360*H360</f>
        <v>0</v>
      </c>
      <c r="Q360" s="174">
        <v>0</v>
      </c>
      <c r="R360" s="174">
        <f>Q360*H360</f>
        <v>0</v>
      </c>
      <c r="S360" s="174">
        <v>0</v>
      </c>
      <c r="T360" s="175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76" t="s">
        <v>173</v>
      </c>
      <c r="AT360" s="176" t="s">
        <v>129</v>
      </c>
      <c r="AU360" s="176" t="s">
        <v>80</v>
      </c>
      <c r="AY360" s="19" t="s">
        <v>126</v>
      </c>
      <c r="BE360" s="177">
        <f>IF(N360="základní",J360,0)</f>
        <v>0</v>
      </c>
      <c r="BF360" s="177">
        <f>IF(N360="snížená",J360,0)</f>
        <v>0</v>
      </c>
      <c r="BG360" s="177">
        <f>IF(N360="zákl. přenesená",J360,0)</f>
        <v>0</v>
      </c>
      <c r="BH360" s="177">
        <f>IF(N360="sníž. přenesená",J360,0)</f>
        <v>0</v>
      </c>
      <c r="BI360" s="177">
        <f>IF(N360="nulová",J360,0)</f>
        <v>0</v>
      </c>
      <c r="BJ360" s="19" t="s">
        <v>15</v>
      </c>
      <c r="BK360" s="177">
        <f>ROUND(I360*H360,2)</f>
        <v>0</v>
      </c>
      <c r="BL360" s="19" t="s">
        <v>173</v>
      </c>
      <c r="BM360" s="176" t="s">
        <v>532</v>
      </c>
    </row>
    <row r="361" s="2" customFormat="1">
      <c r="A361" s="38"/>
      <c r="B361" s="39"/>
      <c r="C361" s="38"/>
      <c r="D361" s="178" t="s">
        <v>135</v>
      </c>
      <c r="E361" s="38"/>
      <c r="F361" s="179" t="s">
        <v>533</v>
      </c>
      <c r="G361" s="38"/>
      <c r="H361" s="38"/>
      <c r="I361" s="180"/>
      <c r="J361" s="38"/>
      <c r="K361" s="38"/>
      <c r="L361" s="39"/>
      <c r="M361" s="181"/>
      <c r="N361" s="182"/>
      <c r="O361" s="72"/>
      <c r="P361" s="72"/>
      <c r="Q361" s="72"/>
      <c r="R361" s="72"/>
      <c r="S361" s="72"/>
      <c r="T361" s="73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9" t="s">
        <v>135</v>
      </c>
      <c r="AU361" s="19" t="s">
        <v>80</v>
      </c>
    </row>
    <row r="362" s="2" customFormat="1" ht="16.5" customHeight="1">
      <c r="A362" s="38"/>
      <c r="B362" s="164"/>
      <c r="C362" s="207" t="s">
        <v>253</v>
      </c>
      <c r="D362" s="207" t="s">
        <v>245</v>
      </c>
      <c r="E362" s="208" t="s">
        <v>534</v>
      </c>
      <c r="F362" s="209" t="s">
        <v>535</v>
      </c>
      <c r="G362" s="210" t="s">
        <v>225</v>
      </c>
      <c r="H362" s="211">
        <v>65</v>
      </c>
      <c r="I362" s="212"/>
      <c r="J362" s="213">
        <f>ROUND(I362*H362,2)</f>
        <v>0</v>
      </c>
      <c r="K362" s="209" t="s">
        <v>3</v>
      </c>
      <c r="L362" s="214"/>
      <c r="M362" s="215" t="s">
        <v>3</v>
      </c>
      <c r="N362" s="216" t="s">
        <v>42</v>
      </c>
      <c r="O362" s="72"/>
      <c r="P362" s="174">
        <f>O362*H362</f>
        <v>0</v>
      </c>
      <c r="Q362" s="174">
        <v>0</v>
      </c>
      <c r="R362" s="174">
        <f>Q362*H362</f>
        <v>0</v>
      </c>
      <c r="S362" s="174">
        <v>0</v>
      </c>
      <c r="T362" s="175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76" t="s">
        <v>242</v>
      </c>
      <c r="AT362" s="176" t="s">
        <v>245</v>
      </c>
      <c r="AU362" s="176" t="s">
        <v>80</v>
      </c>
      <c r="AY362" s="19" t="s">
        <v>126</v>
      </c>
      <c r="BE362" s="177">
        <f>IF(N362="základní",J362,0)</f>
        <v>0</v>
      </c>
      <c r="BF362" s="177">
        <f>IF(N362="snížená",J362,0)</f>
        <v>0</v>
      </c>
      <c r="BG362" s="177">
        <f>IF(N362="zákl. přenesená",J362,0)</f>
        <v>0</v>
      </c>
      <c r="BH362" s="177">
        <f>IF(N362="sníž. přenesená",J362,0)</f>
        <v>0</v>
      </c>
      <c r="BI362" s="177">
        <f>IF(N362="nulová",J362,0)</f>
        <v>0</v>
      </c>
      <c r="BJ362" s="19" t="s">
        <v>15</v>
      </c>
      <c r="BK362" s="177">
        <f>ROUND(I362*H362,2)</f>
        <v>0</v>
      </c>
      <c r="BL362" s="19" t="s">
        <v>173</v>
      </c>
      <c r="BM362" s="176" t="s">
        <v>536</v>
      </c>
    </row>
    <row r="363" s="2" customFormat="1" ht="49.05" customHeight="1">
      <c r="A363" s="38"/>
      <c r="B363" s="164"/>
      <c r="C363" s="165" t="s">
        <v>537</v>
      </c>
      <c r="D363" s="165" t="s">
        <v>129</v>
      </c>
      <c r="E363" s="166" t="s">
        <v>538</v>
      </c>
      <c r="F363" s="167" t="s">
        <v>539</v>
      </c>
      <c r="G363" s="168" t="s">
        <v>172</v>
      </c>
      <c r="H363" s="169">
        <v>1.0569999999999999</v>
      </c>
      <c r="I363" s="170"/>
      <c r="J363" s="171">
        <f>ROUND(I363*H363,2)</f>
        <v>0</v>
      </c>
      <c r="K363" s="167" t="s">
        <v>133</v>
      </c>
      <c r="L363" s="39"/>
      <c r="M363" s="172" t="s">
        <v>3</v>
      </c>
      <c r="N363" s="173" t="s">
        <v>42</v>
      </c>
      <c r="O363" s="72"/>
      <c r="P363" s="174">
        <f>O363*H363</f>
        <v>0</v>
      </c>
      <c r="Q363" s="174">
        <v>0</v>
      </c>
      <c r="R363" s="174">
        <f>Q363*H363</f>
        <v>0</v>
      </c>
      <c r="S363" s="174">
        <v>0</v>
      </c>
      <c r="T363" s="175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76" t="s">
        <v>173</v>
      </c>
      <c r="AT363" s="176" t="s">
        <v>129</v>
      </c>
      <c r="AU363" s="176" t="s">
        <v>80</v>
      </c>
      <c r="AY363" s="19" t="s">
        <v>126</v>
      </c>
      <c r="BE363" s="177">
        <f>IF(N363="základní",J363,0)</f>
        <v>0</v>
      </c>
      <c r="BF363" s="177">
        <f>IF(N363="snížená",J363,0)</f>
        <v>0</v>
      </c>
      <c r="BG363" s="177">
        <f>IF(N363="zákl. přenesená",J363,0)</f>
        <v>0</v>
      </c>
      <c r="BH363" s="177">
        <f>IF(N363="sníž. přenesená",J363,0)</f>
        <v>0</v>
      </c>
      <c r="BI363" s="177">
        <f>IF(N363="nulová",J363,0)</f>
        <v>0</v>
      </c>
      <c r="BJ363" s="19" t="s">
        <v>15</v>
      </c>
      <c r="BK363" s="177">
        <f>ROUND(I363*H363,2)</f>
        <v>0</v>
      </c>
      <c r="BL363" s="19" t="s">
        <v>173</v>
      </c>
      <c r="BM363" s="176" t="s">
        <v>540</v>
      </c>
    </row>
    <row r="364" s="2" customFormat="1">
      <c r="A364" s="38"/>
      <c r="B364" s="39"/>
      <c r="C364" s="38"/>
      <c r="D364" s="178" t="s">
        <v>135</v>
      </c>
      <c r="E364" s="38"/>
      <c r="F364" s="179" t="s">
        <v>541</v>
      </c>
      <c r="G364" s="38"/>
      <c r="H364" s="38"/>
      <c r="I364" s="180"/>
      <c r="J364" s="38"/>
      <c r="K364" s="38"/>
      <c r="L364" s="39"/>
      <c r="M364" s="181"/>
      <c r="N364" s="182"/>
      <c r="O364" s="72"/>
      <c r="P364" s="72"/>
      <c r="Q364" s="72"/>
      <c r="R364" s="72"/>
      <c r="S364" s="72"/>
      <c r="T364" s="73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9" t="s">
        <v>135</v>
      </c>
      <c r="AU364" s="19" t="s">
        <v>80</v>
      </c>
    </row>
    <row r="365" s="2" customFormat="1" ht="49.05" customHeight="1">
      <c r="A365" s="38"/>
      <c r="B365" s="164"/>
      <c r="C365" s="165" t="s">
        <v>258</v>
      </c>
      <c r="D365" s="165" t="s">
        <v>129</v>
      </c>
      <c r="E365" s="166" t="s">
        <v>542</v>
      </c>
      <c r="F365" s="167" t="s">
        <v>543</v>
      </c>
      <c r="G365" s="168" t="s">
        <v>172</v>
      </c>
      <c r="H365" s="169">
        <v>1.0569999999999999</v>
      </c>
      <c r="I365" s="170"/>
      <c r="J365" s="171">
        <f>ROUND(I365*H365,2)</f>
        <v>0</v>
      </c>
      <c r="K365" s="167" t="s">
        <v>133</v>
      </c>
      <c r="L365" s="39"/>
      <c r="M365" s="172" t="s">
        <v>3</v>
      </c>
      <c r="N365" s="173" t="s">
        <v>42</v>
      </c>
      <c r="O365" s="72"/>
      <c r="P365" s="174">
        <f>O365*H365</f>
        <v>0</v>
      </c>
      <c r="Q365" s="174">
        <v>0</v>
      </c>
      <c r="R365" s="174">
        <f>Q365*H365</f>
        <v>0</v>
      </c>
      <c r="S365" s="174">
        <v>0</v>
      </c>
      <c r="T365" s="175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76" t="s">
        <v>173</v>
      </c>
      <c r="AT365" s="176" t="s">
        <v>129</v>
      </c>
      <c r="AU365" s="176" t="s">
        <v>80</v>
      </c>
      <c r="AY365" s="19" t="s">
        <v>126</v>
      </c>
      <c r="BE365" s="177">
        <f>IF(N365="základní",J365,0)</f>
        <v>0</v>
      </c>
      <c r="BF365" s="177">
        <f>IF(N365="snížená",J365,0)</f>
        <v>0</v>
      </c>
      <c r="BG365" s="177">
        <f>IF(N365="zákl. přenesená",J365,0)</f>
        <v>0</v>
      </c>
      <c r="BH365" s="177">
        <f>IF(N365="sníž. přenesená",J365,0)</f>
        <v>0</v>
      </c>
      <c r="BI365" s="177">
        <f>IF(N365="nulová",J365,0)</f>
        <v>0</v>
      </c>
      <c r="BJ365" s="19" t="s">
        <v>15</v>
      </c>
      <c r="BK365" s="177">
        <f>ROUND(I365*H365,2)</f>
        <v>0</v>
      </c>
      <c r="BL365" s="19" t="s">
        <v>173</v>
      </c>
      <c r="BM365" s="176" t="s">
        <v>544</v>
      </c>
    </row>
    <row r="366" s="2" customFormat="1">
      <c r="A366" s="38"/>
      <c r="B366" s="39"/>
      <c r="C366" s="38"/>
      <c r="D366" s="178" t="s">
        <v>135</v>
      </c>
      <c r="E366" s="38"/>
      <c r="F366" s="179" t="s">
        <v>545</v>
      </c>
      <c r="G366" s="38"/>
      <c r="H366" s="38"/>
      <c r="I366" s="180"/>
      <c r="J366" s="38"/>
      <c r="K366" s="38"/>
      <c r="L366" s="39"/>
      <c r="M366" s="181"/>
      <c r="N366" s="182"/>
      <c r="O366" s="72"/>
      <c r="P366" s="72"/>
      <c r="Q366" s="72"/>
      <c r="R366" s="72"/>
      <c r="S366" s="72"/>
      <c r="T366" s="73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9" t="s">
        <v>135</v>
      </c>
      <c r="AU366" s="19" t="s">
        <v>80</v>
      </c>
    </row>
    <row r="367" s="12" customFormat="1" ht="22.8" customHeight="1">
      <c r="A367" s="12"/>
      <c r="B367" s="151"/>
      <c r="C367" s="12"/>
      <c r="D367" s="152" t="s">
        <v>70</v>
      </c>
      <c r="E367" s="162" t="s">
        <v>546</v>
      </c>
      <c r="F367" s="162" t="s">
        <v>547</v>
      </c>
      <c r="G367" s="12"/>
      <c r="H367" s="12"/>
      <c r="I367" s="154"/>
      <c r="J367" s="163">
        <f>BK367</f>
        <v>0</v>
      </c>
      <c r="K367" s="12"/>
      <c r="L367" s="151"/>
      <c r="M367" s="156"/>
      <c r="N367" s="157"/>
      <c r="O367" s="157"/>
      <c r="P367" s="158">
        <f>SUM(P368:P441)</f>
        <v>0</v>
      </c>
      <c r="Q367" s="157"/>
      <c r="R367" s="158">
        <f>SUM(R368:R441)</f>
        <v>0.031571560000000005</v>
      </c>
      <c r="S367" s="157"/>
      <c r="T367" s="159">
        <f>SUM(T368:T441)</f>
        <v>0.26700000000000002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152" t="s">
        <v>80</v>
      </c>
      <c r="AT367" s="160" t="s">
        <v>70</v>
      </c>
      <c r="AU367" s="160" t="s">
        <v>15</v>
      </c>
      <c r="AY367" s="152" t="s">
        <v>126</v>
      </c>
      <c r="BK367" s="161">
        <f>SUM(BK368:BK441)</f>
        <v>0</v>
      </c>
    </row>
    <row r="368" s="2" customFormat="1" ht="33" customHeight="1">
      <c r="A368" s="38"/>
      <c r="B368" s="164"/>
      <c r="C368" s="165" t="s">
        <v>548</v>
      </c>
      <c r="D368" s="165" t="s">
        <v>129</v>
      </c>
      <c r="E368" s="166" t="s">
        <v>549</v>
      </c>
      <c r="F368" s="167" t="s">
        <v>550</v>
      </c>
      <c r="G368" s="168" t="s">
        <v>551</v>
      </c>
      <c r="H368" s="169">
        <v>1</v>
      </c>
      <c r="I368" s="170"/>
      <c r="J368" s="171">
        <f>ROUND(I368*H368,2)</f>
        <v>0</v>
      </c>
      <c r="K368" s="167" t="s">
        <v>133</v>
      </c>
      <c r="L368" s="39"/>
      <c r="M368" s="172" t="s">
        <v>3</v>
      </c>
      <c r="N368" s="173" t="s">
        <v>42</v>
      </c>
      <c r="O368" s="72"/>
      <c r="P368" s="174">
        <f>O368*H368</f>
        <v>0</v>
      </c>
      <c r="Q368" s="174">
        <v>0</v>
      </c>
      <c r="R368" s="174">
        <f>Q368*H368</f>
        <v>0</v>
      </c>
      <c r="S368" s="174">
        <v>0.0030000000000000001</v>
      </c>
      <c r="T368" s="175">
        <f>S368*H368</f>
        <v>0.0030000000000000001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76" t="s">
        <v>173</v>
      </c>
      <c r="AT368" s="176" t="s">
        <v>129</v>
      </c>
      <c r="AU368" s="176" t="s">
        <v>80</v>
      </c>
      <c r="AY368" s="19" t="s">
        <v>126</v>
      </c>
      <c r="BE368" s="177">
        <f>IF(N368="základní",J368,0)</f>
        <v>0</v>
      </c>
      <c r="BF368" s="177">
        <f>IF(N368="snížená",J368,0)</f>
        <v>0</v>
      </c>
      <c r="BG368" s="177">
        <f>IF(N368="zákl. přenesená",J368,0)</f>
        <v>0</v>
      </c>
      <c r="BH368" s="177">
        <f>IF(N368="sníž. přenesená",J368,0)</f>
        <v>0</v>
      </c>
      <c r="BI368" s="177">
        <f>IF(N368="nulová",J368,0)</f>
        <v>0</v>
      </c>
      <c r="BJ368" s="19" t="s">
        <v>15</v>
      </c>
      <c r="BK368" s="177">
        <f>ROUND(I368*H368,2)</f>
        <v>0</v>
      </c>
      <c r="BL368" s="19" t="s">
        <v>173</v>
      </c>
      <c r="BM368" s="176" t="s">
        <v>552</v>
      </c>
    </row>
    <row r="369" s="2" customFormat="1">
      <c r="A369" s="38"/>
      <c r="B369" s="39"/>
      <c r="C369" s="38"/>
      <c r="D369" s="178" t="s">
        <v>135</v>
      </c>
      <c r="E369" s="38"/>
      <c r="F369" s="179" t="s">
        <v>553</v>
      </c>
      <c r="G369" s="38"/>
      <c r="H369" s="38"/>
      <c r="I369" s="180"/>
      <c r="J369" s="38"/>
      <c r="K369" s="38"/>
      <c r="L369" s="39"/>
      <c r="M369" s="181"/>
      <c r="N369" s="182"/>
      <c r="O369" s="72"/>
      <c r="P369" s="72"/>
      <c r="Q369" s="72"/>
      <c r="R369" s="72"/>
      <c r="S369" s="72"/>
      <c r="T369" s="73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9" t="s">
        <v>135</v>
      </c>
      <c r="AU369" s="19" t="s">
        <v>80</v>
      </c>
    </row>
    <row r="370" s="2" customFormat="1" ht="33" customHeight="1">
      <c r="A370" s="38"/>
      <c r="B370" s="164"/>
      <c r="C370" s="165" t="s">
        <v>386</v>
      </c>
      <c r="D370" s="165" t="s">
        <v>129</v>
      </c>
      <c r="E370" s="166" t="s">
        <v>554</v>
      </c>
      <c r="F370" s="167" t="s">
        <v>555</v>
      </c>
      <c r="G370" s="168" t="s">
        <v>551</v>
      </c>
      <c r="H370" s="169">
        <v>4</v>
      </c>
      <c r="I370" s="170"/>
      <c r="J370" s="171">
        <f>ROUND(I370*H370,2)</f>
        <v>0</v>
      </c>
      <c r="K370" s="167" t="s">
        <v>133</v>
      </c>
      <c r="L370" s="39"/>
      <c r="M370" s="172" t="s">
        <v>3</v>
      </c>
      <c r="N370" s="173" t="s">
        <v>42</v>
      </c>
      <c r="O370" s="72"/>
      <c r="P370" s="174">
        <f>O370*H370</f>
        <v>0</v>
      </c>
      <c r="Q370" s="174">
        <v>0</v>
      </c>
      <c r="R370" s="174">
        <f>Q370*H370</f>
        <v>0</v>
      </c>
      <c r="S370" s="174">
        <v>0.0040000000000000001</v>
      </c>
      <c r="T370" s="175">
        <f>S370*H370</f>
        <v>0.016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76" t="s">
        <v>173</v>
      </c>
      <c r="AT370" s="176" t="s">
        <v>129</v>
      </c>
      <c r="AU370" s="176" t="s">
        <v>80</v>
      </c>
      <c r="AY370" s="19" t="s">
        <v>126</v>
      </c>
      <c r="BE370" s="177">
        <f>IF(N370="základní",J370,0)</f>
        <v>0</v>
      </c>
      <c r="BF370" s="177">
        <f>IF(N370="snížená",J370,0)</f>
        <v>0</v>
      </c>
      <c r="BG370" s="177">
        <f>IF(N370="zákl. přenesená",J370,0)</f>
        <v>0</v>
      </c>
      <c r="BH370" s="177">
        <f>IF(N370="sníž. přenesená",J370,0)</f>
        <v>0</v>
      </c>
      <c r="BI370" s="177">
        <f>IF(N370="nulová",J370,0)</f>
        <v>0</v>
      </c>
      <c r="BJ370" s="19" t="s">
        <v>15</v>
      </c>
      <c r="BK370" s="177">
        <f>ROUND(I370*H370,2)</f>
        <v>0</v>
      </c>
      <c r="BL370" s="19" t="s">
        <v>173</v>
      </c>
      <c r="BM370" s="176" t="s">
        <v>556</v>
      </c>
    </row>
    <row r="371" s="2" customFormat="1">
      <c r="A371" s="38"/>
      <c r="B371" s="39"/>
      <c r="C371" s="38"/>
      <c r="D371" s="178" t="s">
        <v>135</v>
      </c>
      <c r="E371" s="38"/>
      <c r="F371" s="179" t="s">
        <v>557</v>
      </c>
      <c r="G371" s="38"/>
      <c r="H371" s="38"/>
      <c r="I371" s="180"/>
      <c r="J371" s="38"/>
      <c r="K371" s="38"/>
      <c r="L371" s="39"/>
      <c r="M371" s="181"/>
      <c r="N371" s="182"/>
      <c r="O371" s="72"/>
      <c r="P371" s="72"/>
      <c r="Q371" s="72"/>
      <c r="R371" s="72"/>
      <c r="S371" s="72"/>
      <c r="T371" s="73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9" t="s">
        <v>135</v>
      </c>
      <c r="AU371" s="19" t="s">
        <v>80</v>
      </c>
    </row>
    <row r="372" s="2" customFormat="1" ht="37.8" customHeight="1">
      <c r="A372" s="38"/>
      <c r="B372" s="164"/>
      <c r="C372" s="165" t="s">
        <v>558</v>
      </c>
      <c r="D372" s="165" t="s">
        <v>129</v>
      </c>
      <c r="E372" s="166" t="s">
        <v>559</v>
      </c>
      <c r="F372" s="167" t="s">
        <v>560</v>
      </c>
      <c r="G372" s="168" t="s">
        <v>551</v>
      </c>
      <c r="H372" s="169">
        <v>40</v>
      </c>
      <c r="I372" s="170"/>
      <c r="J372" s="171">
        <f>ROUND(I372*H372,2)</f>
        <v>0</v>
      </c>
      <c r="K372" s="167" t="s">
        <v>133</v>
      </c>
      <c r="L372" s="39"/>
      <c r="M372" s="172" t="s">
        <v>3</v>
      </c>
      <c r="N372" s="173" t="s">
        <v>42</v>
      </c>
      <c r="O372" s="72"/>
      <c r="P372" s="174">
        <f>O372*H372</f>
        <v>0</v>
      </c>
      <c r="Q372" s="174">
        <v>0</v>
      </c>
      <c r="R372" s="174">
        <f>Q372*H372</f>
        <v>0</v>
      </c>
      <c r="S372" s="174">
        <v>0.0050000000000000001</v>
      </c>
      <c r="T372" s="175">
        <f>S372*H372</f>
        <v>0.20000000000000001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76" t="s">
        <v>173</v>
      </c>
      <c r="AT372" s="176" t="s">
        <v>129</v>
      </c>
      <c r="AU372" s="176" t="s">
        <v>80</v>
      </c>
      <c r="AY372" s="19" t="s">
        <v>126</v>
      </c>
      <c r="BE372" s="177">
        <f>IF(N372="základní",J372,0)</f>
        <v>0</v>
      </c>
      <c r="BF372" s="177">
        <f>IF(N372="snížená",J372,0)</f>
        <v>0</v>
      </c>
      <c r="BG372" s="177">
        <f>IF(N372="zákl. přenesená",J372,0)</f>
        <v>0</v>
      </c>
      <c r="BH372" s="177">
        <f>IF(N372="sníž. přenesená",J372,0)</f>
        <v>0</v>
      </c>
      <c r="BI372" s="177">
        <f>IF(N372="nulová",J372,0)</f>
        <v>0</v>
      </c>
      <c r="BJ372" s="19" t="s">
        <v>15</v>
      </c>
      <c r="BK372" s="177">
        <f>ROUND(I372*H372,2)</f>
        <v>0</v>
      </c>
      <c r="BL372" s="19" t="s">
        <v>173</v>
      </c>
      <c r="BM372" s="176" t="s">
        <v>561</v>
      </c>
    </row>
    <row r="373" s="2" customFormat="1">
      <c r="A373" s="38"/>
      <c r="B373" s="39"/>
      <c r="C373" s="38"/>
      <c r="D373" s="178" t="s">
        <v>135</v>
      </c>
      <c r="E373" s="38"/>
      <c r="F373" s="179" t="s">
        <v>562</v>
      </c>
      <c r="G373" s="38"/>
      <c r="H373" s="38"/>
      <c r="I373" s="180"/>
      <c r="J373" s="38"/>
      <c r="K373" s="38"/>
      <c r="L373" s="39"/>
      <c r="M373" s="181"/>
      <c r="N373" s="182"/>
      <c r="O373" s="72"/>
      <c r="P373" s="72"/>
      <c r="Q373" s="72"/>
      <c r="R373" s="72"/>
      <c r="S373" s="72"/>
      <c r="T373" s="73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135</v>
      </c>
      <c r="AU373" s="19" t="s">
        <v>80</v>
      </c>
    </row>
    <row r="374" s="2" customFormat="1" ht="37.8" customHeight="1">
      <c r="A374" s="38"/>
      <c r="B374" s="164"/>
      <c r="C374" s="165" t="s">
        <v>393</v>
      </c>
      <c r="D374" s="165" t="s">
        <v>129</v>
      </c>
      <c r="E374" s="166" t="s">
        <v>563</v>
      </c>
      <c r="F374" s="167" t="s">
        <v>564</v>
      </c>
      <c r="G374" s="168" t="s">
        <v>551</v>
      </c>
      <c r="H374" s="169">
        <v>8</v>
      </c>
      <c r="I374" s="170"/>
      <c r="J374" s="171">
        <f>ROUND(I374*H374,2)</f>
        <v>0</v>
      </c>
      <c r="K374" s="167" t="s">
        <v>133</v>
      </c>
      <c r="L374" s="39"/>
      <c r="M374" s="172" t="s">
        <v>3</v>
      </c>
      <c r="N374" s="173" t="s">
        <v>42</v>
      </c>
      <c r="O374" s="72"/>
      <c r="P374" s="174">
        <f>O374*H374</f>
        <v>0</v>
      </c>
      <c r="Q374" s="174">
        <v>0</v>
      </c>
      <c r="R374" s="174">
        <f>Q374*H374</f>
        <v>0</v>
      </c>
      <c r="S374" s="174">
        <v>0.0060000000000000001</v>
      </c>
      <c r="T374" s="175">
        <f>S374*H374</f>
        <v>0.048000000000000001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76" t="s">
        <v>173</v>
      </c>
      <c r="AT374" s="176" t="s">
        <v>129</v>
      </c>
      <c r="AU374" s="176" t="s">
        <v>80</v>
      </c>
      <c r="AY374" s="19" t="s">
        <v>126</v>
      </c>
      <c r="BE374" s="177">
        <f>IF(N374="základní",J374,0)</f>
        <v>0</v>
      </c>
      <c r="BF374" s="177">
        <f>IF(N374="snížená",J374,0)</f>
        <v>0</v>
      </c>
      <c r="BG374" s="177">
        <f>IF(N374="zákl. přenesená",J374,0)</f>
        <v>0</v>
      </c>
      <c r="BH374" s="177">
        <f>IF(N374="sníž. přenesená",J374,0)</f>
        <v>0</v>
      </c>
      <c r="BI374" s="177">
        <f>IF(N374="nulová",J374,0)</f>
        <v>0</v>
      </c>
      <c r="BJ374" s="19" t="s">
        <v>15</v>
      </c>
      <c r="BK374" s="177">
        <f>ROUND(I374*H374,2)</f>
        <v>0</v>
      </c>
      <c r="BL374" s="19" t="s">
        <v>173</v>
      </c>
      <c r="BM374" s="176" t="s">
        <v>565</v>
      </c>
    </row>
    <row r="375" s="2" customFormat="1">
      <c r="A375" s="38"/>
      <c r="B375" s="39"/>
      <c r="C375" s="38"/>
      <c r="D375" s="178" t="s">
        <v>135</v>
      </c>
      <c r="E375" s="38"/>
      <c r="F375" s="179" t="s">
        <v>566</v>
      </c>
      <c r="G375" s="38"/>
      <c r="H375" s="38"/>
      <c r="I375" s="180"/>
      <c r="J375" s="38"/>
      <c r="K375" s="38"/>
      <c r="L375" s="39"/>
      <c r="M375" s="181"/>
      <c r="N375" s="182"/>
      <c r="O375" s="72"/>
      <c r="P375" s="72"/>
      <c r="Q375" s="72"/>
      <c r="R375" s="72"/>
      <c r="S375" s="72"/>
      <c r="T375" s="73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9" t="s">
        <v>135</v>
      </c>
      <c r="AU375" s="19" t="s">
        <v>80</v>
      </c>
    </row>
    <row r="376" s="2" customFormat="1" ht="24.15" customHeight="1">
      <c r="A376" s="38"/>
      <c r="B376" s="164"/>
      <c r="C376" s="165" t="s">
        <v>567</v>
      </c>
      <c r="D376" s="165" t="s">
        <v>129</v>
      </c>
      <c r="E376" s="166" t="s">
        <v>568</v>
      </c>
      <c r="F376" s="167" t="s">
        <v>569</v>
      </c>
      <c r="G376" s="168" t="s">
        <v>551</v>
      </c>
      <c r="H376" s="169">
        <v>32</v>
      </c>
      <c r="I376" s="170"/>
      <c r="J376" s="171">
        <f>ROUND(I376*H376,2)</f>
        <v>0</v>
      </c>
      <c r="K376" s="167" t="s">
        <v>3</v>
      </c>
      <c r="L376" s="39"/>
      <c r="M376" s="172" t="s">
        <v>3</v>
      </c>
      <c r="N376" s="173" t="s">
        <v>42</v>
      </c>
      <c r="O376" s="72"/>
      <c r="P376" s="174">
        <f>O376*H376</f>
        <v>0</v>
      </c>
      <c r="Q376" s="174">
        <v>0</v>
      </c>
      <c r="R376" s="174">
        <f>Q376*H376</f>
        <v>0</v>
      </c>
      <c r="S376" s="174">
        <v>0</v>
      </c>
      <c r="T376" s="175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76" t="s">
        <v>173</v>
      </c>
      <c r="AT376" s="176" t="s">
        <v>129</v>
      </c>
      <c r="AU376" s="176" t="s">
        <v>80</v>
      </c>
      <c r="AY376" s="19" t="s">
        <v>126</v>
      </c>
      <c r="BE376" s="177">
        <f>IF(N376="základní",J376,0)</f>
        <v>0</v>
      </c>
      <c r="BF376" s="177">
        <f>IF(N376="snížená",J376,0)</f>
        <v>0</v>
      </c>
      <c r="BG376" s="177">
        <f>IF(N376="zákl. přenesená",J376,0)</f>
        <v>0</v>
      </c>
      <c r="BH376" s="177">
        <f>IF(N376="sníž. přenesená",J376,0)</f>
        <v>0</v>
      </c>
      <c r="BI376" s="177">
        <f>IF(N376="nulová",J376,0)</f>
        <v>0</v>
      </c>
      <c r="BJ376" s="19" t="s">
        <v>15</v>
      </c>
      <c r="BK376" s="177">
        <f>ROUND(I376*H376,2)</f>
        <v>0</v>
      </c>
      <c r="BL376" s="19" t="s">
        <v>173</v>
      </c>
      <c r="BM376" s="176" t="s">
        <v>570</v>
      </c>
    </row>
    <row r="377" s="2" customFormat="1" ht="33" customHeight="1">
      <c r="A377" s="38"/>
      <c r="B377" s="164"/>
      <c r="C377" s="165" t="s">
        <v>15</v>
      </c>
      <c r="D377" s="165" t="s">
        <v>129</v>
      </c>
      <c r="E377" s="166" t="s">
        <v>571</v>
      </c>
      <c r="F377" s="167" t="s">
        <v>572</v>
      </c>
      <c r="G377" s="168" t="s">
        <v>132</v>
      </c>
      <c r="H377" s="169">
        <v>70.534000000000006</v>
      </c>
      <c r="I377" s="170"/>
      <c r="J377" s="171">
        <f>ROUND(I377*H377,2)</f>
        <v>0</v>
      </c>
      <c r="K377" s="167" t="s">
        <v>133</v>
      </c>
      <c r="L377" s="39"/>
      <c r="M377" s="172" t="s">
        <v>3</v>
      </c>
      <c r="N377" s="173" t="s">
        <v>42</v>
      </c>
      <c r="O377" s="72"/>
      <c r="P377" s="174">
        <f>O377*H377</f>
        <v>0</v>
      </c>
      <c r="Q377" s="174">
        <v>0.00027999999999999998</v>
      </c>
      <c r="R377" s="174">
        <f>Q377*H377</f>
        <v>0.01974952</v>
      </c>
      <c r="S377" s="174">
        <v>0</v>
      </c>
      <c r="T377" s="175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76" t="s">
        <v>173</v>
      </c>
      <c r="AT377" s="176" t="s">
        <v>129</v>
      </c>
      <c r="AU377" s="176" t="s">
        <v>80</v>
      </c>
      <c r="AY377" s="19" t="s">
        <v>126</v>
      </c>
      <c r="BE377" s="177">
        <f>IF(N377="základní",J377,0)</f>
        <v>0</v>
      </c>
      <c r="BF377" s="177">
        <f>IF(N377="snížená",J377,0)</f>
        <v>0</v>
      </c>
      <c r="BG377" s="177">
        <f>IF(N377="zákl. přenesená",J377,0)</f>
        <v>0</v>
      </c>
      <c r="BH377" s="177">
        <f>IF(N377="sníž. přenesená",J377,0)</f>
        <v>0</v>
      </c>
      <c r="BI377" s="177">
        <f>IF(N377="nulová",J377,0)</f>
        <v>0</v>
      </c>
      <c r="BJ377" s="19" t="s">
        <v>15</v>
      </c>
      <c r="BK377" s="177">
        <f>ROUND(I377*H377,2)</f>
        <v>0</v>
      </c>
      <c r="BL377" s="19" t="s">
        <v>173</v>
      </c>
      <c r="BM377" s="176" t="s">
        <v>573</v>
      </c>
    </row>
    <row r="378" s="2" customFormat="1">
      <c r="A378" s="38"/>
      <c r="B378" s="39"/>
      <c r="C378" s="38"/>
      <c r="D378" s="178" t="s">
        <v>135</v>
      </c>
      <c r="E378" s="38"/>
      <c r="F378" s="179" t="s">
        <v>574</v>
      </c>
      <c r="G378" s="38"/>
      <c r="H378" s="38"/>
      <c r="I378" s="180"/>
      <c r="J378" s="38"/>
      <c r="K378" s="38"/>
      <c r="L378" s="39"/>
      <c r="M378" s="181"/>
      <c r="N378" s="182"/>
      <c r="O378" s="72"/>
      <c r="P378" s="72"/>
      <c r="Q378" s="72"/>
      <c r="R378" s="72"/>
      <c r="S378" s="72"/>
      <c r="T378" s="73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9" t="s">
        <v>135</v>
      </c>
      <c r="AU378" s="19" t="s">
        <v>80</v>
      </c>
    </row>
    <row r="379" s="13" customFormat="1">
      <c r="A379" s="13"/>
      <c r="B379" s="183"/>
      <c r="C379" s="13"/>
      <c r="D379" s="184" t="s">
        <v>137</v>
      </c>
      <c r="E379" s="185" t="s">
        <v>3</v>
      </c>
      <c r="F379" s="186" t="s">
        <v>383</v>
      </c>
      <c r="G379" s="13"/>
      <c r="H379" s="187">
        <v>70.534000000000006</v>
      </c>
      <c r="I379" s="188"/>
      <c r="J379" s="13"/>
      <c r="K379" s="13"/>
      <c r="L379" s="183"/>
      <c r="M379" s="189"/>
      <c r="N379" s="190"/>
      <c r="O379" s="190"/>
      <c r="P379" s="190"/>
      <c r="Q379" s="190"/>
      <c r="R379" s="190"/>
      <c r="S379" s="190"/>
      <c r="T379" s="19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5" t="s">
        <v>137</v>
      </c>
      <c r="AU379" s="185" t="s">
        <v>80</v>
      </c>
      <c r="AV379" s="13" t="s">
        <v>80</v>
      </c>
      <c r="AW379" s="13" t="s">
        <v>33</v>
      </c>
      <c r="AX379" s="13" t="s">
        <v>71</v>
      </c>
      <c r="AY379" s="185" t="s">
        <v>126</v>
      </c>
    </row>
    <row r="380" s="14" customFormat="1">
      <c r="A380" s="14"/>
      <c r="B380" s="192"/>
      <c r="C380" s="14"/>
      <c r="D380" s="184" t="s">
        <v>137</v>
      </c>
      <c r="E380" s="193" t="s">
        <v>3</v>
      </c>
      <c r="F380" s="194" t="s">
        <v>139</v>
      </c>
      <c r="G380" s="14"/>
      <c r="H380" s="195">
        <v>70.534000000000006</v>
      </c>
      <c r="I380" s="196"/>
      <c r="J380" s="14"/>
      <c r="K380" s="14"/>
      <c r="L380" s="192"/>
      <c r="M380" s="197"/>
      <c r="N380" s="198"/>
      <c r="O380" s="198"/>
      <c r="P380" s="198"/>
      <c r="Q380" s="198"/>
      <c r="R380" s="198"/>
      <c r="S380" s="198"/>
      <c r="T380" s="19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193" t="s">
        <v>137</v>
      </c>
      <c r="AU380" s="193" t="s">
        <v>80</v>
      </c>
      <c r="AV380" s="14" t="s">
        <v>134</v>
      </c>
      <c r="AW380" s="14" t="s">
        <v>33</v>
      </c>
      <c r="AX380" s="14" t="s">
        <v>15</v>
      </c>
      <c r="AY380" s="193" t="s">
        <v>126</v>
      </c>
    </row>
    <row r="381" s="2" customFormat="1" ht="44.25" customHeight="1">
      <c r="A381" s="38"/>
      <c r="B381" s="164"/>
      <c r="C381" s="207" t="s">
        <v>80</v>
      </c>
      <c r="D381" s="207" t="s">
        <v>245</v>
      </c>
      <c r="E381" s="208" t="s">
        <v>575</v>
      </c>
      <c r="F381" s="209" t="s">
        <v>576</v>
      </c>
      <c r="G381" s="210" t="s">
        <v>551</v>
      </c>
      <c r="H381" s="211">
        <v>32</v>
      </c>
      <c r="I381" s="212"/>
      <c r="J381" s="213">
        <f>ROUND(I381*H381,2)</f>
        <v>0</v>
      </c>
      <c r="K381" s="209" t="s">
        <v>3</v>
      </c>
      <c r="L381" s="214"/>
      <c r="M381" s="215" t="s">
        <v>3</v>
      </c>
      <c r="N381" s="216" t="s">
        <v>42</v>
      </c>
      <c r="O381" s="72"/>
      <c r="P381" s="174">
        <f>O381*H381</f>
        <v>0</v>
      </c>
      <c r="Q381" s="174">
        <v>0</v>
      </c>
      <c r="R381" s="174">
        <f>Q381*H381</f>
        <v>0</v>
      </c>
      <c r="S381" s="174">
        <v>0</v>
      </c>
      <c r="T381" s="175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76" t="s">
        <v>242</v>
      </c>
      <c r="AT381" s="176" t="s">
        <v>245</v>
      </c>
      <c r="AU381" s="176" t="s">
        <v>80</v>
      </c>
      <c r="AY381" s="19" t="s">
        <v>126</v>
      </c>
      <c r="BE381" s="177">
        <f>IF(N381="základní",J381,0)</f>
        <v>0</v>
      </c>
      <c r="BF381" s="177">
        <f>IF(N381="snížená",J381,0)</f>
        <v>0</v>
      </c>
      <c r="BG381" s="177">
        <f>IF(N381="zákl. přenesená",J381,0)</f>
        <v>0</v>
      </c>
      <c r="BH381" s="177">
        <f>IF(N381="sníž. přenesená",J381,0)</f>
        <v>0</v>
      </c>
      <c r="BI381" s="177">
        <f>IF(N381="nulová",J381,0)</f>
        <v>0</v>
      </c>
      <c r="BJ381" s="19" t="s">
        <v>15</v>
      </c>
      <c r="BK381" s="177">
        <f>ROUND(I381*H381,2)</f>
        <v>0</v>
      </c>
      <c r="BL381" s="19" t="s">
        <v>173</v>
      </c>
      <c r="BM381" s="176" t="s">
        <v>577</v>
      </c>
    </row>
    <row r="382" s="2" customFormat="1" ht="33" customHeight="1">
      <c r="A382" s="38"/>
      <c r="B382" s="164"/>
      <c r="C382" s="165" t="s">
        <v>578</v>
      </c>
      <c r="D382" s="165" t="s">
        <v>129</v>
      </c>
      <c r="E382" s="166" t="s">
        <v>579</v>
      </c>
      <c r="F382" s="167" t="s">
        <v>580</v>
      </c>
      <c r="G382" s="168" t="s">
        <v>132</v>
      </c>
      <c r="H382" s="169">
        <v>2.3799999999999999</v>
      </c>
      <c r="I382" s="170"/>
      <c r="J382" s="171">
        <f>ROUND(I382*H382,2)</f>
        <v>0</v>
      </c>
      <c r="K382" s="167" t="s">
        <v>133</v>
      </c>
      <c r="L382" s="39"/>
      <c r="M382" s="172" t="s">
        <v>3</v>
      </c>
      <c r="N382" s="173" t="s">
        <v>42</v>
      </c>
      <c r="O382" s="72"/>
      <c r="P382" s="174">
        <f>O382*H382</f>
        <v>0</v>
      </c>
      <c r="Q382" s="174">
        <v>0.00027</v>
      </c>
      <c r="R382" s="174">
        <f>Q382*H382</f>
        <v>0.00064260000000000001</v>
      </c>
      <c r="S382" s="174">
        <v>0</v>
      </c>
      <c r="T382" s="175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76" t="s">
        <v>173</v>
      </c>
      <c r="AT382" s="176" t="s">
        <v>129</v>
      </c>
      <c r="AU382" s="176" t="s">
        <v>80</v>
      </c>
      <c r="AY382" s="19" t="s">
        <v>126</v>
      </c>
      <c r="BE382" s="177">
        <f>IF(N382="základní",J382,0)</f>
        <v>0</v>
      </c>
      <c r="BF382" s="177">
        <f>IF(N382="snížená",J382,0)</f>
        <v>0</v>
      </c>
      <c r="BG382" s="177">
        <f>IF(N382="zákl. přenesená",J382,0)</f>
        <v>0</v>
      </c>
      <c r="BH382" s="177">
        <f>IF(N382="sníž. přenesená",J382,0)</f>
        <v>0</v>
      </c>
      <c r="BI382" s="177">
        <f>IF(N382="nulová",J382,0)</f>
        <v>0</v>
      </c>
      <c r="BJ382" s="19" t="s">
        <v>15</v>
      </c>
      <c r="BK382" s="177">
        <f>ROUND(I382*H382,2)</f>
        <v>0</v>
      </c>
      <c r="BL382" s="19" t="s">
        <v>173</v>
      </c>
      <c r="BM382" s="176" t="s">
        <v>581</v>
      </c>
    </row>
    <row r="383" s="2" customFormat="1">
      <c r="A383" s="38"/>
      <c r="B383" s="39"/>
      <c r="C383" s="38"/>
      <c r="D383" s="178" t="s">
        <v>135</v>
      </c>
      <c r="E383" s="38"/>
      <c r="F383" s="179" t="s">
        <v>582</v>
      </c>
      <c r="G383" s="38"/>
      <c r="H383" s="38"/>
      <c r="I383" s="180"/>
      <c r="J383" s="38"/>
      <c r="K383" s="38"/>
      <c r="L383" s="39"/>
      <c r="M383" s="181"/>
      <c r="N383" s="182"/>
      <c r="O383" s="72"/>
      <c r="P383" s="72"/>
      <c r="Q383" s="72"/>
      <c r="R383" s="72"/>
      <c r="S383" s="72"/>
      <c r="T383" s="73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9" t="s">
        <v>135</v>
      </c>
      <c r="AU383" s="19" t="s">
        <v>80</v>
      </c>
    </row>
    <row r="384" s="13" customFormat="1">
      <c r="A384" s="13"/>
      <c r="B384" s="183"/>
      <c r="C384" s="13"/>
      <c r="D384" s="184" t="s">
        <v>137</v>
      </c>
      <c r="E384" s="185" t="s">
        <v>3</v>
      </c>
      <c r="F384" s="186" t="s">
        <v>370</v>
      </c>
      <c r="G384" s="13"/>
      <c r="H384" s="187">
        <v>1.0800000000000001</v>
      </c>
      <c r="I384" s="188"/>
      <c r="J384" s="13"/>
      <c r="K384" s="13"/>
      <c r="L384" s="183"/>
      <c r="M384" s="189"/>
      <c r="N384" s="190"/>
      <c r="O384" s="190"/>
      <c r="P384" s="190"/>
      <c r="Q384" s="190"/>
      <c r="R384" s="190"/>
      <c r="S384" s="190"/>
      <c r="T384" s="19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5" t="s">
        <v>137</v>
      </c>
      <c r="AU384" s="185" t="s">
        <v>80</v>
      </c>
      <c r="AV384" s="13" t="s">
        <v>80</v>
      </c>
      <c r="AW384" s="13" t="s">
        <v>33</v>
      </c>
      <c r="AX384" s="13" t="s">
        <v>71</v>
      </c>
      <c r="AY384" s="185" t="s">
        <v>126</v>
      </c>
    </row>
    <row r="385" s="13" customFormat="1">
      <c r="A385" s="13"/>
      <c r="B385" s="183"/>
      <c r="C385" s="13"/>
      <c r="D385" s="184" t="s">
        <v>137</v>
      </c>
      <c r="E385" s="185" t="s">
        <v>3</v>
      </c>
      <c r="F385" s="186" t="s">
        <v>369</v>
      </c>
      <c r="G385" s="13"/>
      <c r="H385" s="187">
        <v>1.3</v>
      </c>
      <c r="I385" s="188"/>
      <c r="J385" s="13"/>
      <c r="K385" s="13"/>
      <c r="L385" s="183"/>
      <c r="M385" s="189"/>
      <c r="N385" s="190"/>
      <c r="O385" s="190"/>
      <c r="P385" s="190"/>
      <c r="Q385" s="190"/>
      <c r="R385" s="190"/>
      <c r="S385" s="190"/>
      <c r="T385" s="19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5" t="s">
        <v>137</v>
      </c>
      <c r="AU385" s="185" t="s">
        <v>80</v>
      </c>
      <c r="AV385" s="13" t="s">
        <v>80</v>
      </c>
      <c r="AW385" s="13" t="s">
        <v>33</v>
      </c>
      <c r="AX385" s="13" t="s">
        <v>71</v>
      </c>
      <c r="AY385" s="185" t="s">
        <v>126</v>
      </c>
    </row>
    <row r="386" s="14" customFormat="1">
      <c r="A386" s="14"/>
      <c r="B386" s="192"/>
      <c r="C386" s="14"/>
      <c r="D386" s="184" t="s">
        <v>137</v>
      </c>
      <c r="E386" s="193" t="s">
        <v>3</v>
      </c>
      <c r="F386" s="194" t="s">
        <v>139</v>
      </c>
      <c r="G386" s="14"/>
      <c r="H386" s="195">
        <v>2.3799999999999999</v>
      </c>
      <c r="I386" s="196"/>
      <c r="J386" s="14"/>
      <c r="K386" s="14"/>
      <c r="L386" s="192"/>
      <c r="M386" s="197"/>
      <c r="N386" s="198"/>
      <c r="O386" s="198"/>
      <c r="P386" s="198"/>
      <c r="Q386" s="198"/>
      <c r="R386" s="198"/>
      <c r="S386" s="198"/>
      <c r="T386" s="19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3" t="s">
        <v>137</v>
      </c>
      <c r="AU386" s="193" t="s">
        <v>80</v>
      </c>
      <c r="AV386" s="14" t="s">
        <v>134</v>
      </c>
      <c r="AW386" s="14" t="s">
        <v>33</v>
      </c>
      <c r="AX386" s="14" t="s">
        <v>15</v>
      </c>
      <c r="AY386" s="193" t="s">
        <v>126</v>
      </c>
    </row>
    <row r="387" s="2" customFormat="1" ht="37.8" customHeight="1">
      <c r="A387" s="38"/>
      <c r="B387" s="164"/>
      <c r="C387" s="207" t="s">
        <v>167</v>
      </c>
      <c r="D387" s="207" t="s">
        <v>245</v>
      </c>
      <c r="E387" s="208" t="s">
        <v>583</v>
      </c>
      <c r="F387" s="209" t="s">
        <v>584</v>
      </c>
      <c r="G387" s="210" t="s">
        <v>551</v>
      </c>
      <c r="H387" s="211">
        <v>1</v>
      </c>
      <c r="I387" s="212"/>
      <c r="J387" s="213">
        <f>ROUND(I387*H387,2)</f>
        <v>0</v>
      </c>
      <c r="K387" s="209" t="s">
        <v>3</v>
      </c>
      <c r="L387" s="214"/>
      <c r="M387" s="215" t="s">
        <v>3</v>
      </c>
      <c r="N387" s="216" t="s">
        <v>42</v>
      </c>
      <c r="O387" s="72"/>
      <c r="P387" s="174">
        <f>O387*H387</f>
        <v>0</v>
      </c>
      <c r="Q387" s="174">
        <v>0</v>
      </c>
      <c r="R387" s="174">
        <f>Q387*H387</f>
        <v>0</v>
      </c>
      <c r="S387" s="174">
        <v>0</v>
      </c>
      <c r="T387" s="175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76" t="s">
        <v>242</v>
      </c>
      <c r="AT387" s="176" t="s">
        <v>245</v>
      </c>
      <c r="AU387" s="176" t="s">
        <v>80</v>
      </c>
      <c r="AY387" s="19" t="s">
        <v>126</v>
      </c>
      <c r="BE387" s="177">
        <f>IF(N387="základní",J387,0)</f>
        <v>0</v>
      </c>
      <c r="BF387" s="177">
        <f>IF(N387="snížená",J387,0)</f>
        <v>0</v>
      </c>
      <c r="BG387" s="177">
        <f>IF(N387="zákl. přenesená",J387,0)</f>
        <v>0</v>
      </c>
      <c r="BH387" s="177">
        <f>IF(N387="sníž. přenesená",J387,0)</f>
        <v>0</v>
      </c>
      <c r="BI387" s="177">
        <f>IF(N387="nulová",J387,0)</f>
        <v>0</v>
      </c>
      <c r="BJ387" s="19" t="s">
        <v>15</v>
      </c>
      <c r="BK387" s="177">
        <f>ROUND(I387*H387,2)</f>
        <v>0</v>
      </c>
      <c r="BL387" s="19" t="s">
        <v>173</v>
      </c>
      <c r="BM387" s="176" t="s">
        <v>585</v>
      </c>
    </row>
    <row r="388" s="2" customFormat="1" ht="37.8" customHeight="1">
      <c r="A388" s="38"/>
      <c r="B388" s="164"/>
      <c r="C388" s="207" t="s">
        <v>248</v>
      </c>
      <c r="D388" s="207" t="s">
        <v>245</v>
      </c>
      <c r="E388" s="208" t="s">
        <v>586</v>
      </c>
      <c r="F388" s="209" t="s">
        <v>587</v>
      </c>
      <c r="G388" s="210" t="s">
        <v>551</v>
      </c>
      <c r="H388" s="211">
        <v>1</v>
      </c>
      <c r="I388" s="212"/>
      <c r="J388" s="213">
        <f>ROUND(I388*H388,2)</f>
        <v>0</v>
      </c>
      <c r="K388" s="209" t="s">
        <v>3</v>
      </c>
      <c r="L388" s="214"/>
      <c r="M388" s="215" t="s">
        <v>3</v>
      </c>
      <c r="N388" s="216" t="s">
        <v>42</v>
      </c>
      <c r="O388" s="72"/>
      <c r="P388" s="174">
        <f>O388*H388</f>
        <v>0</v>
      </c>
      <c r="Q388" s="174">
        <v>0</v>
      </c>
      <c r="R388" s="174">
        <f>Q388*H388</f>
        <v>0</v>
      </c>
      <c r="S388" s="174">
        <v>0</v>
      </c>
      <c r="T388" s="175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176" t="s">
        <v>242</v>
      </c>
      <c r="AT388" s="176" t="s">
        <v>245</v>
      </c>
      <c r="AU388" s="176" t="s">
        <v>80</v>
      </c>
      <c r="AY388" s="19" t="s">
        <v>126</v>
      </c>
      <c r="BE388" s="177">
        <f>IF(N388="základní",J388,0)</f>
        <v>0</v>
      </c>
      <c r="BF388" s="177">
        <f>IF(N388="snížená",J388,0)</f>
        <v>0</v>
      </c>
      <c r="BG388" s="177">
        <f>IF(N388="zákl. přenesená",J388,0)</f>
        <v>0</v>
      </c>
      <c r="BH388" s="177">
        <f>IF(N388="sníž. přenesená",J388,0)</f>
        <v>0</v>
      </c>
      <c r="BI388" s="177">
        <f>IF(N388="nulová",J388,0)</f>
        <v>0</v>
      </c>
      <c r="BJ388" s="19" t="s">
        <v>15</v>
      </c>
      <c r="BK388" s="177">
        <f>ROUND(I388*H388,2)</f>
        <v>0</v>
      </c>
      <c r="BL388" s="19" t="s">
        <v>173</v>
      </c>
      <c r="BM388" s="176" t="s">
        <v>588</v>
      </c>
    </row>
    <row r="389" s="2" customFormat="1" ht="33" customHeight="1">
      <c r="A389" s="38"/>
      <c r="B389" s="164"/>
      <c r="C389" s="165" t="s">
        <v>589</v>
      </c>
      <c r="D389" s="165" t="s">
        <v>129</v>
      </c>
      <c r="E389" s="166" t="s">
        <v>590</v>
      </c>
      <c r="F389" s="167" t="s">
        <v>591</v>
      </c>
      <c r="G389" s="168" t="s">
        <v>132</v>
      </c>
      <c r="H389" s="169">
        <v>36.844000000000001</v>
      </c>
      <c r="I389" s="170"/>
      <c r="J389" s="171">
        <f>ROUND(I389*H389,2)</f>
        <v>0</v>
      </c>
      <c r="K389" s="167" t="s">
        <v>133</v>
      </c>
      <c r="L389" s="39"/>
      <c r="M389" s="172" t="s">
        <v>3</v>
      </c>
      <c r="N389" s="173" t="s">
        <v>42</v>
      </c>
      <c r="O389" s="72"/>
      <c r="P389" s="174">
        <f>O389*H389</f>
        <v>0</v>
      </c>
      <c r="Q389" s="174">
        <v>0.00025999999999999998</v>
      </c>
      <c r="R389" s="174">
        <f>Q389*H389</f>
        <v>0.0095794399999999998</v>
      </c>
      <c r="S389" s="174">
        <v>0</v>
      </c>
      <c r="T389" s="175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76" t="s">
        <v>173</v>
      </c>
      <c r="AT389" s="176" t="s">
        <v>129</v>
      </c>
      <c r="AU389" s="176" t="s">
        <v>80</v>
      </c>
      <c r="AY389" s="19" t="s">
        <v>126</v>
      </c>
      <c r="BE389" s="177">
        <f>IF(N389="základní",J389,0)</f>
        <v>0</v>
      </c>
      <c r="BF389" s="177">
        <f>IF(N389="snížená",J389,0)</f>
        <v>0</v>
      </c>
      <c r="BG389" s="177">
        <f>IF(N389="zákl. přenesená",J389,0)</f>
        <v>0</v>
      </c>
      <c r="BH389" s="177">
        <f>IF(N389="sníž. přenesená",J389,0)</f>
        <v>0</v>
      </c>
      <c r="BI389" s="177">
        <f>IF(N389="nulová",J389,0)</f>
        <v>0</v>
      </c>
      <c r="BJ389" s="19" t="s">
        <v>15</v>
      </c>
      <c r="BK389" s="177">
        <f>ROUND(I389*H389,2)</f>
        <v>0</v>
      </c>
      <c r="BL389" s="19" t="s">
        <v>173</v>
      </c>
      <c r="BM389" s="176" t="s">
        <v>592</v>
      </c>
    </row>
    <row r="390" s="2" customFormat="1">
      <c r="A390" s="38"/>
      <c r="B390" s="39"/>
      <c r="C390" s="38"/>
      <c r="D390" s="178" t="s">
        <v>135</v>
      </c>
      <c r="E390" s="38"/>
      <c r="F390" s="179" t="s">
        <v>593</v>
      </c>
      <c r="G390" s="38"/>
      <c r="H390" s="38"/>
      <c r="I390" s="180"/>
      <c r="J390" s="38"/>
      <c r="K390" s="38"/>
      <c r="L390" s="39"/>
      <c r="M390" s="181"/>
      <c r="N390" s="182"/>
      <c r="O390" s="72"/>
      <c r="P390" s="72"/>
      <c r="Q390" s="72"/>
      <c r="R390" s="72"/>
      <c r="S390" s="72"/>
      <c r="T390" s="73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9" t="s">
        <v>135</v>
      </c>
      <c r="AU390" s="19" t="s">
        <v>80</v>
      </c>
    </row>
    <row r="391" s="13" customFormat="1">
      <c r="A391" s="13"/>
      <c r="B391" s="183"/>
      <c r="C391" s="13"/>
      <c r="D391" s="184" t="s">
        <v>137</v>
      </c>
      <c r="E391" s="185" t="s">
        <v>3</v>
      </c>
      <c r="F391" s="186" t="s">
        <v>376</v>
      </c>
      <c r="G391" s="13"/>
      <c r="H391" s="187">
        <v>7.1040000000000001</v>
      </c>
      <c r="I391" s="188"/>
      <c r="J391" s="13"/>
      <c r="K391" s="13"/>
      <c r="L391" s="183"/>
      <c r="M391" s="189"/>
      <c r="N391" s="190"/>
      <c r="O391" s="190"/>
      <c r="P391" s="190"/>
      <c r="Q391" s="190"/>
      <c r="R391" s="190"/>
      <c r="S391" s="190"/>
      <c r="T391" s="19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5" t="s">
        <v>137</v>
      </c>
      <c r="AU391" s="185" t="s">
        <v>80</v>
      </c>
      <c r="AV391" s="13" t="s">
        <v>80</v>
      </c>
      <c r="AW391" s="13" t="s">
        <v>33</v>
      </c>
      <c r="AX391" s="13" t="s">
        <v>71</v>
      </c>
      <c r="AY391" s="185" t="s">
        <v>126</v>
      </c>
    </row>
    <row r="392" s="13" customFormat="1">
      <c r="A392" s="13"/>
      <c r="B392" s="183"/>
      <c r="C392" s="13"/>
      <c r="D392" s="184" t="s">
        <v>137</v>
      </c>
      <c r="E392" s="185" t="s">
        <v>3</v>
      </c>
      <c r="F392" s="186" t="s">
        <v>376</v>
      </c>
      <c r="G392" s="13"/>
      <c r="H392" s="187">
        <v>7.1040000000000001</v>
      </c>
      <c r="I392" s="188"/>
      <c r="J392" s="13"/>
      <c r="K392" s="13"/>
      <c r="L392" s="183"/>
      <c r="M392" s="189"/>
      <c r="N392" s="190"/>
      <c r="O392" s="190"/>
      <c r="P392" s="190"/>
      <c r="Q392" s="190"/>
      <c r="R392" s="190"/>
      <c r="S392" s="190"/>
      <c r="T392" s="19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5" t="s">
        <v>137</v>
      </c>
      <c r="AU392" s="185" t="s">
        <v>80</v>
      </c>
      <c r="AV392" s="13" t="s">
        <v>80</v>
      </c>
      <c r="AW392" s="13" t="s">
        <v>33</v>
      </c>
      <c r="AX392" s="13" t="s">
        <v>71</v>
      </c>
      <c r="AY392" s="185" t="s">
        <v>126</v>
      </c>
    </row>
    <row r="393" s="13" customFormat="1">
      <c r="A393" s="13"/>
      <c r="B393" s="183"/>
      <c r="C393" s="13"/>
      <c r="D393" s="184" t="s">
        <v>137</v>
      </c>
      <c r="E393" s="185" t="s">
        <v>3</v>
      </c>
      <c r="F393" s="186" t="s">
        <v>377</v>
      </c>
      <c r="G393" s="13"/>
      <c r="H393" s="187">
        <v>2.1760000000000002</v>
      </c>
      <c r="I393" s="188"/>
      <c r="J393" s="13"/>
      <c r="K393" s="13"/>
      <c r="L393" s="183"/>
      <c r="M393" s="189"/>
      <c r="N393" s="190"/>
      <c r="O393" s="190"/>
      <c r="P393" s="190"/>
      <c r="Q393" s="190"/>
      <c r="R393" s="190"/>
      <c r="S393" s="190"/>
      <c r="T393" s="19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5" t="s">
        <v>137</v>
      </c>
      <c r="AU393" s="185" t="s">
        <v>80</v>
      </c>
      <c r="AV393" s="13" t="s">
        <v>80</v>
      </c>
      <c r="AW393" s="13" t="s">
        <v>33</v>
      </c>
      <c r="AX393" s="13" t="s">
        <v>71</v>
      </c>
      <c r="AY393" s="185" t="s">
        <v>126</v>
      </c>
    </row>
    <row r="394" s="13" customFormat="1">
      <c r="A394" s="13"/>
      <c r="B394" s="183"/>
      <c r="C394" s="13"/>
      <c r="D394" s="184" t="s">
        <v>137</v>
      </c>
      <c r="E394" s="185" t="s">
        <v>3</v>
      </c>
      <c r="F394" s="186" t="s">
        <v>378</v>
      </c>
      <c r="G394" s="13"/>
      <c r="H394" s="187">
        <v>20.460000000000001</v>
      </c>
      <c r="I394" s="188"/>
      <c r="J394" s="13"/>
      <c r="K394" s="13"/>
      <c r="L394" s="183"/>
      <c r="M394" s="189"/>
      <c r="N394" s="190"/>
      <c r="O394" s="190"/>
      <c r="P394" s="190"/>
      <c r="Q394" s="190"/>
      <c r="R394" s="190"/>
      <c r="S394" s="190"/>
      <c r="T394" s="19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5" t="s">
        <v>137</v>
      </c>
      <c r="AU394" s="185" t="s">
        <v>80</v>
      </c>
      <c r="AV394" s="13" t="s">
        <v>80</v>
      </c>
      <c r="AW394" s="13" t="s">
        <v>33</v>
      </c>
      <c r="AX394" s="13" t="s">
        <v>71</v>
      </c>
      <c r="AY394" s="185" t="s">
        <v>126</v>
      </c>
    </row>
    <row r="395" s="14" customFormat="1">
      <c r="A395" s="14"/>
      <c r="B395" s="192"/>
      <c r="C395" s="14"/>
      <c r="D395" s="184" t="s">
        <v>137</v>
      </c>
      <c r="E395" s="193" t="s">
        <v>3</v>
      </c>
      <c r="F395" s="194" t="s">
        <v>139</v>
      </c>
      <c r="G395" s="14"/>
      <c r="H395" s="195">
        <v>36.844000000000001</v>
      </c>
      <c r="I395" s="196"/>
      <c r="J395" s="14"/>
      <c r="K395" s="14"/>
      <c r="L395" s="192"/>
      <c r="M395" s="197"/>
      <c r="N395" s="198"/>
      <c r="O395" s="198"/>
      <c r="P395" s="198"/>
      <c r="Q395" s="198"/>
      <c r="R395" s="198"/>
      <c r="S395" s="198"/>
      <c r="T395" s="19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3" t="s">
        <v>137</v>
      </c>
      <c r="AU395" s="193" t="s">
        <v>80</v>
      </c>
      <c r="AV395" s="14" t="s">
        <v>134</v>
      </c>
      <c r="AW395" s="14" t="s">
        <v>33</v>
      </c>
      <c r="AX395" s="14" t="s">
        <v>15</v>
      </c>
      <c r="AY395" s="193" t="s">
        <v>126</v>
      </c>
    </row>
    <row r="396" s="2" customFormat="1" ht="37.8" customHeight="1">
      <c r="A396" s="38"/>
      <c r="B396" s="164"/>
      <c r="C396" s="207" t="s">
        <v>594</v>
      </c>
      <c r="D396" s="207" t="s">
        <v>245</v>
      </c>
      <c r="E396" s="208" t="s">
        <v>595</v>
      </c>
      <c r="F396" s="209" t="s">
        <v>596</v>
      </c>
      <c r="G396" s="210" t="s">
        <v>551</v>
      </c>
      <c r="H396" s="211">
        <v>8</v>
      </c>
      <c r="I396" s="212"/>
      <c r="J396" s="213">
        <f>ROUND(I396*H396,2)</f>
        <v>0</v>
      </c>
      <c r="K396" s="209" t="s">
        <v>3</v>
      </c>
      <c r="L396" s="214"/>
      <c r="M396" s="215" t="s">
        <v>3</v>
      </c>
      <c r="N396" s="216" t="s">
        <v>42</v>
      </c>
      <c r="O396" s="72"/>
      <c r="P396" s="174">
        <f>O396*H396</f>
        <v>0</v>
      </c>
      <c r="Q396" s="174">
        <v>0</v>
      </c>
      <c r="R396" s="174">
        <f>Q396*H396</f>
        <v>0</v>
      </c>
      <c r="S396" s="174">
        <v>0</v>
      </c>
      <c r="T396" s="175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76" t="s">
        <v>242</v>
      </c>
      <c r="AT396" s="176" t="s">
        <v>245</v>
      </c>
      <c r="AU396" s="176" t="s">
        <v>80</v>
      </c>
      <c r="AY396" s="19" t="s">
        <v>126</v>
      </c>
      <c r="BE396" s="177">
        <f>IF(N396="základní",J396,0)</f>
        <v>0</v>
      </c>
      <c r="BF396" s="177">
        <f>IF(N396="snížená",J396,0)</f>
        <v>0</v>
      </c>
      <c r="BG396" s="177">
        <f>IF(N396="zákl. přenesená",J396,0)</f>
        <v>0</v>
      </c>
      <c r="BH396" s="177">
        <f>IF(N396="sníž. přenesená",J396,0)</f>
        <v>0</v>
      </c>
      <c r="BI396" s="177">
        <f>IF(N396="nulová",J396,0)</f>
        <v>0</v>
      </c>
      <c r="BJ396" s="19" t="s">
        <v>15</v>
      </c>
      <c r="BK396" s="177">
        <f>ROUND(I396*H396,2)</f>
        <v>0</v>
      </c>
      <c r="BL396" s="19" t="s">
        <v>173</v>
      </c>
      <c r="BM396" s="176" t="s">
        <v>597</v>
      </c>
    </row>
    <row r="397" s="2" customFormat="1" ht="44.25" customHeight="1">
      <c r="A397" s="38"/>
      <c r="B397" s="164"/>
      <c r="C397" s="207" t="s">
        <v>134</v>
      </c>
      <c r="D397" s="207" t="s">
        <v>245</v>
      </c>
      <c r="E397" s="208" t="s">
        <v>598</v>
      </c>
      <c r="F397" s="209" t="s">
        <v>599</v>
      </c>
      <c r="G397" s="210" t="s">
        <v>551</v>
      </c>
      <c r="H397" s="211">
        <v>3</v>
      </c>
      <c r="I397" s="212"/>
      <c r="J397" s="213">
        <f>ROUND(I397*H397,2)</f>
        <v>0</v>
      </c>
      <c r="K397" s="209" t="s">
        <v>3</v>
      </c>
      <c r="L397" s="214"/>
      <c r="M397" s="215" t="s">
        <v>3</v>
      </c>
      <c r="N397" s="216" t="s">
        <v>42</v>
      </c>
      <c r="O397" s="72"/>
      <c r="P397" s="174">
        <f>O397*H397</f>
        <v>0</v>
      </c>
      <c r="Q397" s="174">
        <v>0</v>
      </c>
      <c r="R397" s="174">
        <f>Q397*H397</f>
        <v>0</v>
      </c>
      <c r="S397" s="174">
        <v>0</v>
      </c>
      <c r="T397" s="175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76" t="s">
        <v>242</v>
      </c>
      <c r="AT397" s="176" t="s">
        <v>245</v>
      </c>
      <c r="AU397" s="176" t="s">
        <v>80</v>
      </c>
      <c r="AY397" s="19" t="s">
        <v>126</v>
      </c>
      <c r="BE397" s="177">
        <f>IF(N397="základní",J397,0)</f>
        <v>0</v>
      </c>
      <c r="BF397" s="177">
        <f>IF(N397="snížená",J397,0)</f>
        <v>0</v>
      </c>
      <c r="BG397" s="177">
        <f>IF(N397="zákl. přenesená",J397,0)</f>
        <v>0</v>
      </c>
      <c r="BH397" s="177">
        <f>IF(N397="sníž. přenesená",J397,0)</f>
        <v>0</v>
      </c>
      <c r="BI397" s="177">
        <f>IF(N397="nulová",J397,0)</f>
        <v>0</v>
      </c>
      <c r="BJ397" s="19" t="s">
        <v>15</v>
      </c>
      <c r="BK397" s="177">
        <f>ROUND(I397*H397,2)</f>
        <v>0</v>
      </c>
      <c r="BL397" s="19" t="s">
        <v>173</v>
      </c>
      <c r="BM397" s="176" t="s">
        <v>600</v>
      </c>
    </row>
    <row r="398" s="2" customFormat="1" ht="44.25" customHeight="1">
      <c r="A398" s="38"/>
      <c r="B398" s="164"/>
      <c r="C398" s="207" t="s">
        <v>183</v>
      </c>
      <c r="D398" s="207" t="s">
        <v>245</v>
      </c>
      <c r="E398" s="208" t="s">
        <v>601</v>
      </c>
      <c r="F398" s="209" t="s">
        <v>602</v>
      </c>
      <c r="G398" s="210" t="s">
        <v>551</v>
      </c>
      <c r="H398" s="211">
        <v>3</v>
      </c>
      <c r="I398" s="212"/>
      <c r="J398" s="213">
        <f>ROUND(I398*H398,2)</f>
        <v>0</v>
      </c>
      <c r="K398" s="209" t="s">
        <v>3</v>
      </c>
      <c r="L398" s="214"/>
      <c r="M398" s="215" t="s">
        <v>3</v>
      </c>
      <c r="N398" s="216" t="s">
        <v>42</v>
      </c>
      <c r="O398" s="72"/>
      <c r="P398" s="174">
        <f>O398*H398</f>
        <v>0</v>
      </c>
      <c r="Q398" s="174">
        <v>0</v>
      </c>
      <c r="R398" s="174">
        <f>Q398*H398</f>
        <v>0</v>
      </c>
      <c r="S398" s="174">
        <v>0</v>
      </c>
      <c r="T398" s="175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76" t="s">
        <v>242</v>
      </c>
      <c r="AT398" s="176" t="s">
        <v>245</v>
      </c>
      <c r="AU398" s="176" t="s">
        <v>80</v>
      </c>
      <c r="AY398" s="19" t="s">
        <v>126</v>
      </c>
      <c r="BE398" s="177">
        <f>IF(N398="základní",J398,0)</f>
        <v>0</v>
      </c>
      <c r="BF398" s="177">
        <f>IF(N398="snížená",J398,0)</f>
        <v>0</v>
      </c>
      <c r="BG398" s="177">
        <f>IF(N398="zákl. přenesená",J398,0)</f>
        <v>0</v>
      </c>
      <c r="BH398" s="177">
        <f>IF(N398="sníž. přenesená",J398,0)</f>
        <v>0</v>
      </c>
      <c r="BI398" s="177">
        <f>IF(N398="nulová",J398,0)</f>
        <v>0</v>
      </c>
      <c r="BJ398" s="19" t="s">
        <v>15</v>
      </c>
      <c r="BK398" s="177">
        <f>ROUND(I398*H398,2)</f>
        <v>0</v>
      </c>
      <c r="BL398" s="19" t="s">
        <v>173</v>
      </c>
      <c r="BM398" s="176" t="s">
        <v>603</v>
      </c>
    </row>
    <row r="399" s="2" customFormat="1" ht="44.25" customHeight="1">
      <c r="A399" s="38"/>
      <c r="B399" s="164"/>
      <c r="C399" s="207" t="s">
        <v>149</v>
      </c>
      <c r="D399" s="207" t="s">
        <v>245</v>
      </c>
      <c r="E399" s="208" t="s">
        <v>604</v>
      </c>
      <c r="F399" s="209" t="s">
        <v>605</v>
      </c>
      <c r="G399" s="210" t="s">
        <v>551</v>
      </c>
      <c r="H399" s="211">
        <v>1</v>
      </c>
      <c r="I399" s="212"/>
      <c r="J399" s="213">
        <f>ROUND(I399*H399,2)</f>
        <v>0</v>
      </c>
      <c r="K399" s="209" t="s">
        <v>3</v>
      </c>
      <c r="L399" s="214"/>
      <c r="M399" s="215" t="s">
        <v>3</v>
      </c>
      <c r="N399" s="216" t="s">
        <v>42</v>
      </c>
      <c r="O399" s="72"/>
      <c r="P399" s="174">
        <f>O399*H399</f>
        <v>0</v>
      </c>
      <c r="Q399" s="174">
        <v>0</v>
      </c>
      <c r="R399" s="174">
        <f>Q399*H399</f>
        <v>0</v>
      </c>
      <c r="S399" s="174">
        <v>0</v>
      </c>
      <c r="T399" s="175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76" t="s">
        <v>242</v>
      </c>
      <c r="AT399" s="176" t="s">
        <v>245</v>
      </c>
      <c r="AU399" s="176" t="s">
        <v>80</v>
      </c>
      <c r="AY399" s="19" t="s">
        <v>126</v>
      </c>
      <c r="BE399" s="177">
        <f>IF(N399="základní",J399,0)</f>
        <v>0</v>
      </c>
      <c r="BF399" s="177">
        <f>IF(N399="snížená",J399,0)</f>
        <v>0</v>
      </c>
      <c r="BG399" s="177">
        <f>IF(N399="zákl. přenesená",J399,0)</f>
        <v>0</v>
      </c>
      <c r="BH399" s="177">
        <f>IF(N399="sníž. přenesená",J399,0)</f>
        <v>0</v>
      </c>
      <c r="BI399" s="177">
        <f>IF(N399="nulová",J399,0)</f>
        <v>0</v>
      </c>
      <c r="BJ399" s="19" t="s">
        <v>15</v>
      </c>
      <c r="BK399" s="177">
        <f>ROUND(I399*H399,2)</f>
        <v>0</v>
      </c>
      <c r="BL399" s="19" t="s">
        <v>173</v>
      </c>
      <c r="BM399" s="176" t="s">
        <v>606</v>
      </c>
    </row>
    <row r="400" s="2" customFormat="1" ht="24.15" customHeight="1">
      <c r="A400" s="38"/>
      <c r="B400" s="164"/>
      <c r="C400" s="165" t="s">
        <v>306</v>
      </c>
      <c r="D400" s="165" t="s">
        <v>129</v>
      </c>
      <c r="E400" s="166" t="s">
        <v>607</v>
      </c>
      <c r="F400" s="167" t="s">
        <v>608</v>
      </c>
      <c r="G400" s="168" t="s">
        <v>551</v>
      </c>
      <c r="H400" s="169">
        <v>4</v>
      </c>
      <c r="I400" s="170"/>
      <c r="J400" s="171">
        <f>ROUND(I400*H400,2)</f>
        <v>0</v>
      </c>
      <c r="K400" s="167" t="s">
        <v>133</v>
      </c>
      <c r="L400" s="39"/>
      <c r="M400" s="172" t="s">
        <v>3</v>
      </c>
      <c r="N400" s="173" t="s">
        <v>42</v>
      </c>
      <c r="O400" s="72"/>
      <c r="P400" s="174">
        <f>O400*H400</f>
        <v>0</v>
      </c>
      <c r="Q400" s="174">
        <v>0.00027</v>
      </c>
      <c r="R400" s="174">
        <f>Q400*H400</f>
        <v>0.00108</v>
      </c>
      <c r="S400" s="174">
        <v>0</v>
      </c>
      <c r="T400" s="175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176" t="s">
        <v>173</v>
      </c>
      <c r="AT400" s="176" t="s">
        <v>129</v>
      </c>
      <c r="AU400" s="176" t="s">
        <v>80</v>
      </c>
      <c r="AY400" s="19" t="s">
        <v>126</v>
      </c>
      <c r="BE400" s="177">
        <f>IF(N400="základní",J400,0)</f>
        <v>0</v>
      </c>
      <c r="BF400" s="177">
        <f>IF(N400="snížená",J400,0)</f>
        <v>0</v>
      </c>
      <c r="BG400" s="177">
        <f>IF(N400="zákl. přenesená",J400,0)</f>
        <v>0</v>
      </c>
      <c r="BH400" s="177">
        <f>IF(N400="sníž. přenesená",J400,0)</f>
        <v>0</v>
      </c>
      <c r="BI400" s="177">
        <f>IF(N400="nulová",J400,0)</f>
        <v>0</v>
      </c>
      <c r="BJ400" s="19" t="s">
        <v>15</v>
      </c>
      <c r="BK400" s="177">
        <f>ROUND(I400*H400,2)</f>
        <v>0</v>
      </c>
      <c r="BL400" s="19" t="s">
        <v>173</v>
      </c>
      <c r="BM400" s="176" t="s">
        <v>609</v>
      </c>
    </row>
    <row r="401" s="2" customFormat="1">
      <c r="A401" s="38"/>
      <c r="B401" s="39"/>
      <c r="C401" s="38"/>
      <c r="D401" s="178" t="s">
        <v>135</v>
      </c>
      <c r="E401" s="38"/>
      <c r="F401" s="179" t="s">
        <v>610</v>
      </c>
      <c r="G401" s="38"/>
      <c r="H401" s="38"/>
      <c r="I401" s="180"/>
      <c r="J401" s="38"/>
      <c r="K401" s="38"/>
      <c r="L401" s="39"/>
      <c r="M401" s="181"/>
      <c r="N401" s="182"/>
      <c r="O401" s="72"/>
      <c r="P401" s="72"/>
      <c r="Q401" s="72"/>
      <c r="R401" s="72"/>
      <c r="S401" s="72"/>
      <c r="T401" s="73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9" t="s">
        <v>135</v>
      </c>
      <c r="AU401" s="19" t="s">
        <v>80</v>
      </c>
    </row>
    <row r="402" s="2" customFormat="1" ht="37.8" customHeight="1">
      <c r="A402" s="38"/>
      <c r="B402" s="164"/>
      <c r="C402" s="207" t="s">
        <v>157</v>
      </c>
      <c r="D402" s="207" t="s">
        <v>245</v>
      </c>
      <c r="E402" s="208" t="s">
        <v>611</v>
      </c>
      <c r="F402" s="209" t="s">
        <v>612</v>
      </c>
      <c r="G402" s="210" t="s">
        <v>3</v>
      </c>
      <c r="H402" s="211">
        <v>1</v>
      </c>
      <c r="I402" s="212"/>
      <c r="J402" s="213">
        <f>ROUND(I402*H402,2)</f>
        <v>0</v>
      </c>
      <c r="K402" s="209" t="s">
        <v>3</v>
      </c>
      <c r="L402" s="214"/>
      <c r="M402" s="215" t="s">
        <v>3</v>
      </c>
      <c r="N402" s="216" t="s">
        <v>42</v>
      </c>
      <c r="O402" s="72"/>
      <c r="P402" s="174">
        <f>O402*H402</f>
        <v>0</v>
      </c>
      <c r="Q402" s="174">
        <v>0</v>
      </c>
      <c r="R402" s="174">
        <f>Q402*H402</f>
        <v>0</v>
      </c>
      <c r="S402" s="174">
        <v>0</v>
      </c>
      <c r="T402" s="175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176" t="s">
        <v>242</v>
      </c>
      <c r="AT402" s="176" t="s">
        <v>245</v>
      </c>
      <c r="AU402" s="176" t="s">
        <v>80</v>
      </c>
      <c r="AY402" s="19" t="s">
        <v>126</v>
      </c>
      <c r="BE402" s="177">
        <f>IF(N402="základní",J402,0)</f>
        <v>0</v>
      </c>
      <c r="BF402" s="177">
        <f>IF(N402="snížená",J402,0)</f>
        <v>0</v>
      </c>
      <c r="BG402" s="177">
        <f>IF(N402="zákl. přenesená",J402,0)</f>
        <v>0</v>
      </c>
      <c r="BH402" s="177">
        <f>IF(N402="sníž. přenesená",J402,0)</f>
        <v>0</v>
      </c>
      <c r="BI402" s="177">
        <f>IF(N402="nulová",J402,0)</f>
        <v>0</v>
      </c>
      <c r="BJ402" s="19" t="s">
        <v>15</v>
      </c>
      <c r="BK402" s="177">
        <f>ROUND(I402*H402,2)</f>
        <v>0</v>
      </c>
      <c r="BL402" s="19" t="s">
        <v>173</v>
      </c>
      <c r="BM402" s="176" t="s">
        <v>613</v>
      </c>
    </row>
    <row r="403" s="2" customFormat="1" ht="37.8" customHeight="1">
      <c r="A403" s="38"/>
      <c r="B403" s="164"/>
      <c r="C403" s="207" t="s">
        <v>614</v>
      </c>
      <c r="D403" s="207" t="s">
        <v>245</v>
      </c>
      <c r="E403" s="208" t="s">
        <v>615</v>
      </c>
      <c r="F403" s="209" t="s">
        <v>616</v>
      </c>
      <c r="G403" s="210" t="s">
        <v>551</v>
      </c>
      <c r="H403" s="211">
        <v>1</v>
      </c>
      <c r="I403" s="212"/>
      <c r="J403" s="213">
        <f>ROUND(I403*H403,2)</f>
        <v>0</v>
      </c>
      <c r="K403" s="209" t="s">
        <v>3</v>
      </c>
      <c r="L403" s="214"/>
      <c r="M403" s="215" t="s">
        <v>3</v>
      </c>
      <c r="N403" s="216" t="s">
        <v>42</v>
      </c>
      <c r="O403" s="72"/>
      <c r="P403" s="174">
        <f>O403*H403</f>
        <v>0</v>
      </c>
      <c r="Q403" s="174">
        <v>0</v>
      </c>
      <c r="R403" s="174">
        <f>Q403*H403</f>
        <v>0</v>
      </c>
      <c r="S403" s="174">
        <v>0</v>
      </c>
      <c r="T403" s="175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76" t="s">
        <v>242</v>
      </c>
      <c r="AT403" s="176" t="s">
        <v>245</v>
      </c>
      <c r="AU403" s="176" t="s">
        <v>80</v>
      </c>
      <c r="AY403" s="19" t="s">
        <v>126</v>
      </c>
      <c r="BE403" s="177">
        <f>IF(N403="základní",J403,0)</f>
        <v>0</v>
      </c>
      <c r="BF403" s="177">
        <f>IF(N403="snížená",J403,0)</f>
        <v>0</v>
      </c>
      <c r="BG403" s="177">
        <f>IF(N403="zákl. přenesená",J403,0)</f>
        <v>0</v>
      </c>
      <c r="BH403" s="177">
        <f>IF(N403="sníž. přenesená",J403,0)</f>
        <v>0</v>
      </c>
      <c r="BI403" s="177">
        <f>IF(N403="nulová",J403,0)</f>
        <v>0</v>
      </c>
      <c r="BJ403" s="19" t="s">
        <v>15</v>
      </c>
      <c r="BK403" s="177">
        <f>ROUND(I403*H403,2)</f>
        <v>0</v>
      </c>
      <c r="BL403" s="19" t="s">
        <v>173</v>
      </c>
      <c r="BM403" s="176" t="s">
        <v>617</v>
      </c>
    </row>
    <row r="404" s="2" customFormat="1" ht="33" customHeight="1">
      <c r="A404" s="38"/>
      <c r="B404" s="164"/>
      <c r="C404" s="207" t="s">
        <v>162</v>
      </c>
      <c r="D404" s="207" t="s">
        <v>245</v>
      </c>
      <c r="E404" s="208" t="s">
        <v>618</v>
      </c>
      <c r="F404" s="209" t="s">
        <v>619</v>
      </c>
      <c r="G404" s="210" t="s">
        <v>551</v>
      </c>
      <c r="H404" s="211">
        <v>2</v>
      </c>
      <c r="I404" s="212"/>
      <c r="J404" s="213">
        <f>ROUND(I404*H404,2)</f>
        <v>0</v>
      </c>
      <c r="K404" s="209" t="s">
        <v>3</v>
      </c>
      <c r="L404" s="214"/>
      <c r="M404" s="215" t="s">
        <v>3</v>
      </c>
      <c r="N404" s="216" t="s">
        <v>42</v>
      </c>
      <c r="O404" s="72"/>
      <c r="P404" s="174">
        <f>O404*H404</f>
        <v>0</v>
      </c>
      <c r="Q404" s="174">
        <v>0</v>
      </c>
      <c r="R404" s="174">
        <f>Q404*H404</f>
        <v>0</v>
      </c>
      <c r="S404" s="174">
        <v>0</v>
      </c>
      <c r="T404" s="175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176" t="s">
        <v>242</v>
      </c>
      <c r="AT404" s="176" t="s">
        <v>245</v>
      </c>
      <c r="AU404" s="176" t="s">
        <v>80</v>
      </c>
      <c r="AY404" s="19" t="s">
        <v>126</v>
      </c>
      <c r="BE404" s="177">
        <f>IF(N404="základní",J404,0)</f>
        <v>0</v>
      </c>
      <c r="BF404" s="177">
        <f>IF(N404="snížená",J404,0)</f>
        <v>0</v>
      </c>
      <c r="BG404" s="177">
        <f>IF(N404="zákl. přenesená",J404,0)</f>
        <v>0</v>
      </c>
      <c r="BH404" s="177">
        <f>IF(N404="sníž. přenesená",J404,0)</f>
        <v>0</v>
      </c>
      <c r="BI404" s="177">
        <f>IF(N404="nulová",J404,0)</f>
        <v>0</v>
      </c>
      <c r="BJ404" s="19" t="s">
        <v>15</v>
      </c>
      <c r="BK404" s="177">
        <f>ROUND(I404*H404,2)</f>
        <v>0</v>
      </c>
      <c r="BL404" s="19" t="s">
        <v>173</v>
      </c>
      <c r="BM404" s="176" t="s">
        <v>620</v>
      </c>
    </row>
    <row r="405" s="2" customFormat="1" ht="37.8" customHeight="1">
      <c r="A405" s="38"/>
      <c r="B405" s="164"/>
      <c r="C405" s="165" t="s">
        <v>621</v>
      </c>
      <c r="D405" s="165" t="s">
        <v>129</v>
      </c>
      <c r="E405" s="166" t="s">
        <v>622</v>
      </c>
      <c r="F405" s="167" t="s">
        <v>623</v>
      </c>
      <c r="G405" s="168" t="s">
        <v>551</v>
      </c>
      <c r="H405" s="169">
        <v>2</v>
      </c>
      <c r="I405" s="170"/>
      <c r="J405" s="171">
        <f>ROUND(I405*H405,2)</f>
        <v>0</v>
      </c>
      <c r="K405" s="167" t="s">
        <v>133</v>
      </c>
      <c r="L405" s="39"/>
      <c r="M405" s="172" t="s">
        <v>3</v>
      </c>
      <c r="N405" s="173" t="s">
        <v>42</v>
      </c>
      <c r="O405" s="72"/>
      <c r="P405" s="174">
        <f>O405*H405</f>
        <v>0</v>
      </c>
      <c r="Q405" s="174">
        <v>0.00025999999999999998</v>
      </c>
      <c r="R405" s="174">
        <f>Q405*H405</f>
        <v>0.00051999999999999995</v>
      </c>
      <c r="S405" s="174">
        <v>0</v>
      </c>
      <c r="T405" s="175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76" t="s">
        <v>173</v>
      </c>
      <c r="AT405" s="176" t="s">
        <v>129</v>
      </c>
      <c r="AU405" s="176" t="s">
        <v>80</v>
      </c>
      <c r="AY405" s="19" t="s">
        <v>126</v>
      </c>
      <c r="BE405" s="177">
        <f>IF(N405="základní",J405,0)</f>
        <v>0</v>
      </c>
      <c r="BF405" s="177">
        <f>IF(N405="snížená",J405,0)</f>
        <v>0</v>
      </c>
      <c r="BG405" s="177">
        <f>IF(N405="zákl. přenesená",J405,0)</f>
        <v>0</v>
      </c>
      <c r="BH405" s="177">
        <f>IF(N405="sníž. přenesená",J405,0)</f>
        <v>0</v>
      </c>
      <c r="BI405" s="177">
        <f>IF(N405="nulová",J405,0)</f>
        <v>0</v>
      </c>
      <c r="BJ405" s="19" t="s">
        <v>15</v>
      </c>
      <c r="BK405" s="177">
        <f>ROUND(I405*H405,2)</f>
        <v>0</v>
      </c>
      <c r="BL405" s="19" t="s">
        <v>173</v>
      </c>
      <c r="BM405" s="176" t="s">
        <v>624</v>
      </c>
    </row>
    <row r="406" s="2" customFormat="1">
      <c r="A406" s="38"/>
      <c r="B406" s="39"/>
      <c r="C406" s="38"/>
      <c r="D406" s="178" t="s">
        <v>135</v>
      </c>
      <c r="E406" s="38"/>
      <c r="F406" s="179" t="s">
        <v>625</v>
      </c>
      <c r="G406" s="38"/>
      <c r="H406" s="38"/>
      <c r="I406" s="180"/>
      <c r="J406" s="38"/>
      <c r="K406" s="38"/>
      <c r="L406" s="39"/>
      <c r="M406" s="181"/>
      <c r="N406" s="182"/>
      <c r="O406" s="72"/>
      <c r="P406" s="72"/>
      <c r="Q406" s="72"/>
      <c r="R406" s="72"/>
      <c r="S406" s="72"/>
      <c r="T406" s="73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9" t="s">
        <v>135</v>
      </c>
      <c r="AU406" s="19" t="s">
        <v>80</v>
      </c>
    </row>
    <row r="407" s="2" customFormat="1" ht="33" customHeight="1">
      <c r="A407" s="38"/>
      <c r="B407" s="164"/>
      <c r="C407" s="207" t="s">
        <v>8</v>
      </c>
      <c r="D407" s="207" t="s">
        <v>245</v>
      </c>
      <c r="E407" s="208" t="s">
        <v>626</v>
      </c>
      <c r="F407" s="209" t="s">
        <v>627</v>
      </c>
      <c r="G407" s="210" t="s">
        <v>551</v>
      </c>
      <c r="H407" s="211">
        <v>1</v>
      </c>
      <c r="I407" s="212"/>
      <c r="J407" s="213">
        <f>ROUND(I407*H407,2)</f>
        <v>0</v>
      </c>
      <c r="K407" s="209" t="s">
        <v>3</v>
      </c>
      <c r="L407" s="214"/>
      <c r="M407" s="215" t="s">
        <v>3</v>
      </c>
      <c r="N407" s="216" t="s">
        <v>42</v>
      </c>
      <c r="O407" s="72"/>
      <c r="P407" s="174">
        <f>O407*H407</f>
        <v>0</v>
      </c>
      <c r="Q407" s="174">
        <v>0</v>
      </c>
      <c r="R407" s="174">
        <f>Q407*H407</f>
        <v>0</v>
      </c>
      <c r="S407" s="174">
        <v>0</v>
      </c>
      <c r="T407" s="175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76" t="s">
        <v>242</v>
      </c>
      <c r="AT407" s="176" t="s">
        <v>245</v>
      </c>
      <c r="AU407" s="176" t="s">
        <v>80</v>
      </c>
      <c r="AY407" s="19" t="s">
        <v>126</v>
      </c>
      <c r="BE407" s="177">
        <f>IF(N407="základní",J407,0)</f>
        <v>0</v>
      </c>
      <c r="BF407" s="177">
        <f>IF(N407="snížená",J407,0)</f>
        <v>0</v>
      </c>
      <c r="BG407" s="177">
        <f>IF(N407="zákl. přenesená",J407,0)</f>
        <v>0</v>
      </c>
      <c r="BH407" s="177">
        <f>IF(N407="sníž. přenesená",J407,0)</f>
        <v>0</v>
      </c>
      <c r="BI407" s="177">
        <f>IF(N407="nulová",J407,0)</f>
        <v>0</v>
      </c>
      <c r="BJ407" s="19" t="s">
        <v>15</v>
      </c>
      <c r="BK407" s="177">
        <f>ROUND(I407*H407,2)</f>
        <v>0</v>
      </c>
      <c r="BL407" s="19" t="s">
        <v>173</v>
      </c>
      <c r="BM407" s="176" t="s">
        <v>628</v>
      </c>
    </row>
    <row r="408" s="2" customFormat="1" ht="24.15" customHeight="1">
      <c r="A408" s="38"/>
      <c r="B408" s="164"/>
      <c r="C408" s="207" t="s">
        <v>188</v>
      </c>
      <c r="D408" s="207" t="s">
        <v>245</v>
      </c>
      <c r="E408" s="208" t="s">
        <v>629</v>
      </c>
      <c r="F408" s="209" t="s">
        <v>630</v>
      </c>
      <c r="G408" s="210" t="s">
        <v>551</v>
      </c>
      <c r="H408" s="211">
        <v>1</v>
      </c>
      <c r="I408" s="212"/>
      <c r="J408" s="213">
        <f>ROUND(I408*H408,2)</f>
        <v>0</v>
      </c>
      <c r="K408" s="209" t="s">
        <v>3</v>
      </c>
      <c r="L408" s="214"/>
      <c r="M408" s="215" t="s">
        <v>3</v>
      </c>
      <c r="N408" s="216" t="s">
        <v>42</v>
      </c>
      <c r="O408" s="72"/>
      <c r="P408" s="174">
        <f>O408*H408</f>
        <v>0</v>
      </c>
      <c r="Q408" s="174">
        <v>0</v>
      </c>
      <c r="R408" s="174">
        <f>Q408*H408</f>
        <v>0</v>
      </c>
      <c r="S408" s="174">
        <v>0</v>
      </c>
      <c r="T408" s="175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76" t="s">
        <v>242</v>
      </c>
      <c r="AT408" s="176" t="s">
        <v>245</v>
      </c>
      <c r="AU408" s="176" t="s">
        <v>80</v>
      </c>
      <c r="AY408" s="19" t="s">
        <v>126</v>
      </c>
      <c r="BE408" s="177">
        <f>IF(N408="základní",J408,0)</f>
        <v>0</v>
      </c>
      <c r="BF408" s="177">
        <f>IF(N408="snížená",J408,0)</f>
        <v>0</v>
      </c>
      <c r="BG408" s="177">
        <f>IF(N408="zákl. přenesená",J408,0)</f>
        <v>0</v>
      </c>
      <c r="BH408" s="177">
        <f>IF(N408="sníž. přenesená",J408,0)</f>
        <v>0</v>
      </c>
      <c r="BI408" s="177">
        <f>IF(N408="nulová",J408,0)</f>
        <v>0</v>
      </c>
      <c r="BJ408" s="19" t="s">
        <v>15</v>
      </c>
      <c r="BK408" s="177">
        <f>ROUND(I408*H408,2)</f>
        <v>0</v>
      </c>
      <c r="BL408" s="19" t="s">
        <v>173</v>
      </c>
      <c r="BM408" s="176" t="s">
        <v>631</v>
      </c>
    </row>
    <row r="409" s="2" customFormat="1" ht="37.8" customHeight="1">
      <c r="A409" s="38"/>
      <c r="B409" s="164"/>
      <c r="C409" s="165" t="s">
        <v>203</v>
      </c>
      <c r="D409" s="165" t="s">
        <v>129</v>
      </c>
      <c r="E409" s="166" t="s">
        <v>632</v>
      </c>
      <c r="F409" s="167" t="s">
        <v>633</v>
      </c>
      <c r="G409" s="168" t="s">
        <v>551</v>
      </c>
      <c r="H409" s="169">
        <v>1</v>
      </c>
      <c r="I409" s="170"/>
      <c r="J409" s="171">
        <f>ROUND(I409*H409,2)</f>
        <v>0</v>
      </c>
      <c r="K409" s="167" t="s">
        <v>133</v>
      </c>
      <c r="L409" s="39"/>
      <c r="M409" s="172" t="s">
        <v>3</v>
      </c>
      <c r="N409" s="173" t="s">
        <v>42</v>
      </c>
      <c r="O409" s="72"/>
      <c r="P409" s="174">
        <f>O409*H409</f>
        <v>0</v>
      </c>
      <c r="Q409" s="174">
        <v>0</v>
      </c>
      <c r="R409" s="174">
        <f>Q409*H409</f>
        <v>0</v>
      </c>
      <c r="S409" s="174">
        <v>0</v>
      </c>
      <c r="T409" s="175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176" t="s">
        <v>173</v>
      </c>
      <c r="AT409" s="176" t="s">
        <v>129</v>
      </c>
      <c r="AU409" s="176" t="s">
        <v>80</v>
      </c>
      <c r="AY409" s="19" t="s">
        <v>126</v>
      </c>
      <c r="BE409" s="177">
        <f>IF(N409="základní",J409,0)</f>
        <v>0</v>
      </c>
      <c r="BF409" s="177">
        <f>IF(N409="snížená",J409,0)</f>
        <v>0</v>
      </c>
      <c r="BG409" s="177">
        <f>IF(N409="zákl. přenesená",J409,0)</f>
        <v>0</v>
      </c>
      <c r="BH409" s="177">
        <f>IF(N409="sníž. přenesená",J409,0)</f>
        <v>0</v>
      </c>
      <c r="BI409" s="177">
        <f>IF(N409="nulová",J409,0)</f>
        <v>0</v>
      </c>
      <c r="BJ409" s="19" t="s">
        <v>15</v>
      </c>
      <c r="BK409" s="177">
        <f>ROUND(I409*H409,2)</f>
        <v>0</v>
      </c>
      <c r="BL409" s="19" t="s">
        <v>173</v>
      </c>
      <c r="BM409" s="176" t="s">
        <v>634</v>
      </c>
    </row>
    <row r="410" s="2" customFormat="1">
      <c r="A410" s="38"/>
      <c r="B410" s="39"/>
      <c r="C410" s="38"/>
      <c r="D410" s="178" t="s">
        <v>135</v>
      </c>
      <c r="E410" s="38"/>
      <c r="F410" s="179" t="s">
        <v>635</v>
      </c>
      <c r="G410" s="38"/>
      <c r="H410" s="38"/>
      <c r="I410" s="180"/>
      <c r="J410" s="38"/>
      <c r="K410" s="38"/>
      <c r="L410" s="39"/>
      <c r="M410" s="181"/>
      <c r="N410" s="182"/>
      <c r="O410" s="72"/>
      <c r="P410" s="72"/>
      <c r="Q410" s="72"/>
      <c r="R410" s="72"/>
      <c r="S410" s="72"/>
      <c r="T410" s="73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9" t="s">
        <v>135</v>
      </c>
      <c r="AU410" s="19" t="s">
        <v>80</v>
      </c>
    </row>
    <row r="411" s="2" customFormat="1" ht="24.15" customHeight="1">
      <c r="A411" s="38"/>
      <c r="B411" s="164"/>
      <c r="C411" s="207" t="s">
        <v>636</v>
      </c>
      <c r="D411" s="207" t="s">
        <v>245</v>
      </c>
      <c r="E411" s="208" t="s">
        <v>637</v>
      </c>
      <c r="F411" s="209" t="s">
        <v>638</v>
      </c>
      <c r="G411" s="210" t="s">
        <v>225</v>
      </c>
      <c r="H411" s="211">
        <v>0.84999999999999998</v>
      </c>
      <c r="I411" s="212"/>
      <c r="J411" s="213">
        <f>ROUND(I411*H411,2)</f>
        <v>0</v>
      </c>
      <c r="K411" s="209" t="s">
        <v>3</v>
      </c>
      <c r="L411" s="214"/>
      <c r="M411" s="215" t="s">
        <v>3</v>
      </c>
      <c r="N411" s="216" t="s">
        <v>42</v>
      </c>
      <c r="O411" s="72"/>
      <c r="P411" s="174">
        <f>O411*H411</f>
        <v>0</v>
      </c>
      <c r="Q411" s="174">
        <v>0</v>
      </c>
      <c r="R411" s="174">
        <f>Q411*H411</f>
        <v>0</v>
      </c>
      <c r="S411" s="174">
        <v>0</v>
      </c>
      <c r="T411" s="175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76" t="s">
        <v>242</v>
      </c>
      <c r="AT411" s="176" t="s">
        <v>245</v>
      </c>
      <c r="AU411" s="176" t="s">
        <v>80</v>
      </c>
      <c r="AY411" s="19" t="s">
        <v>126</v>
      </c>
      <c r="BE411" s="177">
        <f>IF(N411="základní",J411,0)</f>
        <v>0</v>
      </c>
      <c r="BF411" s="177">
        <f>IF(N411="snížená",J411,0)</f>
        <v>0</v>
      </c>
      <c r="BG411" s="177">
        <f>IF(N411="zákl. přenesená",J411,0)</f>
        <v>0</v>
      </c>
      <c r="BH411" s="177">
        <f>IF(N411="sníž. přenesená",J411,0)</f>
        <v>0</v>
      </c>
      <c r="BI411" s="177">
        <f>IF(N411="nulová",J411,0)</f>
        <v>0</v>
      </c>
      <c r="BJ411" s="19" t="s">
        <v>15</v>
      </c>
      <c r="BK411" s="177">
        <f>ROUND(I411*H411,2)</f>
        <v>0</v>
      </c>
      <c r="BL411" s="19" t="s">
        <v>173</v>
      </c>
      <c r="BM411" s="176" t="s">
        <v>639</v>
      </c>
    </row>
    <row r="412" s="13" customFormat="1">
      <c r="A412" s="13"/>
      <c r="B412" s="183"/>
      <c r="C412" s="13"/>
      <c r="D412" s="184" t="s">
        <v>137</v>
      </c>
      <c r="E412" s="185" t="s">
        <v>3</v>
      </c>
      <c r="F412" s="186" t="s">
        <v>640</v>
      </c>
      <c r="G412" s="13"/>
      <c r="H412" s="187">
        <v>0.84999999999999998</v>
      </c>
      <c r="I412" s="188"/>
      <c r="J412" s="13"/>
      <c r="K412" s="13"/>
      <c r="L412" s="183"/>
      <c r="M412" s="189"/>
      <c r="N412" s="190"/>
      <c r="O412" s="190"/>
      <c r="P412" s="190"/>
      <c r="Q412" s="190"/>
      <c r="R412" s="190"/>
      <c r="S412" s="190"/>
      <c r="T412" s="19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5" t="s">
        <v>137</v>
      </c>
      <c r="AU412" s="185" t="s">
        <v>80</v>
      </c>
      <c r="AV412" s="13" t="s">
        <v>80</v>
      </c>
      <c r="AW412" s="13" t="s">
        <v>33</v>
      </c>
      <c r="AX412" s="13" t="s">
        <v>71</v>
      </c>
      <c r="AY412" s="185" t="s">
        <v>126</v>
      </c>
    </row>
    <row r="413" s="14" customFormat="1">
      <c r="A413" s="14"/>
      <c r="B413" s="192"/>
      <c r="C413" s="14"/>
      <c r="D413" s="184" t="s">
        <v>137</v>
      </c>
      <c r="E413" s="193" t="s">
        <v>3</v>
      </c>
      <c r="F413" s="194" t="s">
        <v>139</v>
      </c>
      <c r="G413" s="14"/>
      <c r="H413" s="195">
        <v>0.84999999999999998</v>
      </c>
      <c r="I413" s="196"/>
      <c r="J413" s="14"/>
      <c r="K413" s="14"/>
      <c r="L413" s="192"/>
      <c r="M413" s="197"/>
      <c r="N413" s="198"/>
      <c r="O413" s="198"/>
      <c r="P413" s="198"/>
      <c r="Q413" s="198"/>
      <c r="R413" s="198"/>
      <c r="S413" s="198"/>
      <c r="T413" s="19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193" t="s">
        <v>137</v>
      </c>
      <c r="AU413" s="193" t="s">
        <v>80</v>
      </c>
      <c r="AV413" s="14" t="s">
        <v>134</v>
      </c>
      <c r="AW413" s="14" t="s">
        <v>33</v>
      </c>
      <c r="AX413" s="14" t="s">
        <v>15</v>
      </c>
      <c r="AY413" s="193" t="s">
        <v>126</v>
      </c>
    </row>
    <row r="414" s="2" customFormat="1" ht="44.25" customHeight="1">
      <c r="A414" s="38"/>
      <c r="B414" s="164"/>
      <c r="C414" s="165" t="s">
        <v>209</v>
      </c>
      <c r="D414" s="165" t="s">
        <v>129</v>
      </c>
      <c r="E414" s="166" t="s">
        <v>641</v>
      </c>
      <c r="F414" s="167" t="s">
        <v>642</v>
      </c>
      <c r="G414" s="168" t="s">
        <v>551</v>
      </c>
      <c r="H414" s="169">
        <v>40</v>
      </c>
      <c r="I414" s="170"/>
      <c r="J414" s="171">
        <f>ROUND(I414*H414,2)</f>
        <v>0</v>
      </c>
      <c r="K414" s="167" t="s">
        <v>133</v>
      </c>
      <c r="L414" s="39"/>
      <c r="M414" s="172" t="s">
        <v>3</v>
      </c>
      <c r="N414" s="173" t="s">
        <v>42</v>
      </c>
      <c r="O414" s="72"/>
      <c r="P414" s="174">
        <f>O414*H414</f>
        <v>0</v>
      </c>
      <c r="Q414" s="174">
        <v>0</v>
      </c>
      <c r="R414" s="174">
        <f>Q414*H414</f>
        <v>0</v>
      </c>
      <c r="S414" s="174">
        <v>0</v>
      </c>
      <c r="T414" s="175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76" t="s">
        <v>173</v>
      </c>
      <c r="AT414" s="176" t="s">
        <v>129</v>
      </c>
      <c r="AU414" s="176" t="s">
        <v>80</v>
      </c>
      <c r="AY414" s="19" t="s">
        <v>126</v>
      </c>
      <c r="BE414" s="177">
        <f>IF(N414="základní",J414,0)</f>
        <v>0</v>
      </c>
      <c r="BF414" s="177">
        <f>IF(N414="snížená",J414,0)</f>
        <v>0</v>
      </c>
      <c r="BG414" s="177">
        <f>IF(N414="zákl. přenesená",J414,0)</f>
        <v>0</v>
      </c>
      <c r="BH414" s="177">
        <f>IF(N414="sníž. přenesená",J414,0)</f>
        <v>0</v>
      </c>
      <c r="BI414" s="177">
        <f>IF(N414="nulová",J414,0)</f>
        <v>0</v>
      </c>
      <c r="BJ414" s="19" t="s">
        <v>15</v>
      </c>
      <c r="BK414" s="177">
        <f>ROUND(I414*H414,2)</f>
        <v>0</v>
      </c>
      <c r="BL414" s="19" t="s">
        <v>173</v>
      </c>
      <c r="BM414" s="176" t="s">
        <v>643</v>
      </c>
    </row>
    <row r="415" s="2" customFormat="1">
      <c r="A415" s="38"/>
      <c r="B415" s="39"/>
      <c r="C415" s="38"/>
      <c r="D415" s="178" t="s">
        <v>135</v>
      </c>
      <c r="E415" s="38"/>
      <c r="F415" s="179" t="s">
        <v>644</v>
      </c>
      <c r="G415" s="38"/>
      <c r="H415" s="38"/>
      <c r="I415" s="180"/>
      <c r="J415" s="38"/>
      <c r="K415" s="38"/>
      <c r="L415" s="39"/>
      <c r="M415" s="181"/>
      <c r="N415" s="182"/>
      <c r="O415" s="72"/>
      <c r="P415" s="72"/>
      <c r="Q415" s="72"/>
      <c r="R415" s="72"/>
      <c r="S415" s="72"/>
      <c r="T415" s="73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9" t="s">
        <v>135</v>
      </c>
      <c r="AU415" s="19" t="s">
        <v>80</v>
      </c>
    </row>
    <row r="416" s="2" customFormat="1" ht="24.15" customHeight="1">
      <c r="A416" s="38"/>
      <c r="B416" s="164"/>
      <c r="C416" s="207" t="s">
        <v>645</v>
      </c>
      <c r="D416" s="207" t="s">
        <v>245</v>
      </c>
      <c r="E416" s="208" t="s">
        <v>637</v>
      </c>
      <c r="F416" s="209" t="s">
        <v>638</v>
      </c>
      <c r="G416" s="210" t="s">
        <v>225</v>
      </c>
      <c r="H416" s="211">
        <v>12</v>
      </c>
      <c r="I416" s="212"/>
      <c r="J416" s="213">
        <f>ROUND(I416*H416,2)</f>
        <v>0</v>
      </c>
      <c r="K416" s="209" t="s">
        <v>3</v>
      </c>
      <c r="L416" s="214"/>
      <c r="M416" s="215" t="s">
        <v>3</v>
      </c>
      <c r="N416" s="216" t="s">
        <v>42</v>
      </c>
      <c r="O416" s="72"/>
      <c r="P416" s="174">
        <f>O416*H416</f>
        <v>0</v>
      </c>
      <c r="Q416" s="174">
        <v>0</v>
      </c>
      <c r="R416" s="174">
        <f>Q416*H416</f>
        <v>0</v>
      </c>
      <c r="S416" s="174">
        <v>0</v>
      </c>
      <c r="T416" s="175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176" t="s">
        <v>242</v>
      </c>
      <c r="AT416" s="176" t="s">
        <v>245</v>
      </c>
      <c r="AU416" s="176" t="s">
        <v>80</v>
      </c>
      <c r="AY416" s="19" t="s">
        <v>126</v>
      </c>
      <c r="BE416" s="177">
        <f>IF(N416="základní",J416,0)</f>
        <v>0</v>
      </c>
      <c r="BF416" s="177">
        <f>IF(N416="snížená",J416,0)</f>
        <v>0</v>
      </c>
      <c r="BG416" s="177">
        <f>IF(N416="zákl. přenesená",J416,0)</f>
        <v>0</v>
      </c>
      <c r="BH416" s="177">
        <f>IF(N416="sníž. přenesená",J416,0)</f>
        <v>0</v>
      </c>
      <c r="BI416" s="177">
        <f>IF(N416="nulová",J416,0)</f>
        <v>0</v>
      </c>
      <c r="BJ416" s="19" t="s">
        <v>15</v>
      </c>
      <c r="BK416" s="177">
        <f>ROUND(I416*H416,2)</f>
        <v>0</v>
      </c>
      <c r="BL416" s="19" t="s">
        <v>173</v>
      </c>
      <c r="BM416" s="176" t="s">
        <v>646</v>
      </c>
    </row>
    <row r="417" s="13" customFormat="1">
      <c r="A417" s="13"/>
      <c r="B417" s="183"/>
      <c r="C417" s="13"/>
      <c r="D417" s="184" t="s">
        <v>137</v>
      </c>
      <c r="E417" s="185" t="s">
        <v>3</v>
      </c>
      <c r="F417" s="186" t="s">
        <v>647</v>
      </c>
      <c r="G417" s="13"/>
      <c r="H417" s="187">
        <v>12</v>
      </c>
      <c r="I417" s="188"/>
      <c r="J417" s="13"/>
      <c r="K417" s="13"/>
      <c r="L417" s="183"/>
      <c r="M417" s="189"/>
      <c r="N417" s="190"/>
      <c r="O417" s="190"/>
      <c r="P417" s="190"/>
      <c r="Q417" s="190"/>
      <c r="R417" s="190"/>
      <c r="S417" s="190"/>
      <c r="T417" s="19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5" t="s">
        <v>137</v>
      </c>
      <c r="AU417" s="185" t="s">
        <v>80</v>
      </c>
      <c r="AV417" s="13" t="s">
        <v>80</v>
      </c>
      <c r="AW417" s="13" t="s">
        <v>33</v>
      </c>
      <c r="AX417" s="13" t="s">
        <v>71</v>
      </c>
      <c r="AY417" s="185" t="s">
        <v>126</v>
      </c>
    </row>
    <row r="418" s="14" customFormat="1">
      <c r="A418" s="14"/>
      <c r="B418" s="192"/>
      <c r="C418" s="14"/>
      <c r="D418" s="184" t="s">
        <v>137</v>
      </c>
      <c r="E418" s="193" t="s">
        <v>3</v>
      </c>
      <c r="F418" s="194" t="s">
        <v>139</v>
      </c>
      <c r="G418" s="14"/>
      <c r="H418" s="195">
        <v>12</v>
      </c>
      <c r="I418" s="196"/>
      <c r="J418" s="14"/>
      <c r="K418" s="14"/>
      <c r="L418" s="192"/>
      <c r="M418" s="197"/>
      <c r="N418" s="198"/>
      <c r="O418" s="198"/>
      <c r="P418" s="198"/>
      <c r="Q418" s="198"/>
      <c r="R418" s="198"/>
      <c r="S418" s="198"/>
      <c r="T418" s="19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93" t="s">
        <v>137</v>
      </c>
      <c r="AU418" s="193" t="s">
        <v>80</v>
      </c>
      <c r="AV418" s="14" t="s">
        <v>134</v>
      </c>
      <c r="AW418" s="14" t="s">
        <v>33</v>
      </c>
      <c r="AX418" s="14" t="s">
        <v>15</v>
      </c>
      <c r="AY418" s="193" t="s">
        <v>126</v>
      </c>
    </row>
    <row r="419" s="2" customFormat="1" ht="24.15" customHeight="1">
      <c r="A419" s="38"/>
      <c r="B419" s="164"/>
      <c r="C419" s="207" t="s">
        <v>226</v>
      </c>
      <c r="D419" s="207" t="s">
        <v>245</v>
      </c>
      <c r="E419" s="208" t="s">
        <v>648</v>
      </c>
      <c r="F419" s="209" t="s">
        <v>649</v>
      </c>
      <c r="G419" s="210" t="s">
        <v>225</v>
      </c>
      <c r="H419" s="211">
        <v>38.399999999999999</v>
      </c>
      <c r="I419" s="212"/>
      <c r="J419" s="213">
        <f>ROUND(I419*H419,2)</f>
        <v>0</v>
      </c>
      <c r="K419" s="209" t="s">
        <v>3</v>
      </c>
      <c r="L419" s="214"/>
      <c r="M419" s="215" t="s">
        <v>3</v>
      </c>
      <c r="N419" s="216" t="s">
        <v>42</v>
      </c>
      <c r="O419" s="72"/>
      <c r="P419" s="174">
        <f>O419*H419</f>
        <v>0</v>
      </c>
      <c r="Q419" s="174">
        <v>0</v>
      </c>
      <c r="R419" s="174">
        <f>Q419*H419</f>
        <v>0</v>
      </c>
      <c r="S419" s="174">
        <v>0</v>
      </c>
      <c r="T419" s="175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76" t="s">
        <v>242</v>
      </c>
      <c r="AT419" s="176" t="s">
        <v>245</v>
      </c>
      <c r="AU419" s="176" t="s">
        <v>80</v>
      </c>
      <c r="AY419" s="19" t="s">
        <v>126</v>
      </c>
      <c r="BE419" s="177">
        <f>IF(N419="základní",J419,0)</f>
        <v>0</v>
      </c>
      <c r="BF419" s="177">
        <f>IF(N419="snížená",J419,0)</f>
        <v>0</v>
      </c>
      <c r="BG419" s="177">
        <f>IF(N419="zákl. přenesená",J419,0)</f>
        <v>0</v>
      </c>
      <c r="BH419" s="177">
        <f>IF(N419="sníž. přenesená",J419,0)</f>
        <v>0</v>
      </c>
      <c r="BI419" s="177">
        <f>IF(N419="nulová",J419,0)</f>
        <v>0</v>
      </c>
      <c r="BJ419" s="19" t="s">
        <v>15</v>
      </c>
      <c r="BK419" s="177">
        <f>ROUND(I419*H419,2)</f>
        <v>0</v>
      </c>
      <c r="BL419" s="19" t="s">
        <v>173</v>
      </c>
      <c r="BM419" s="176" t="s">
        <v>650</v>
      </c>
    </row>
    <row r="420" s="13" customFormat="1">
      <c r="A420" s="13"/>
      <c r="B420" s="183"/>
      <c r="C420" s="13"/>
      <c r="D420" s="184" t="s">
        <v>137</v>
      </c>
      <c r="E420" s="185" t="s">
        <v>3</v>
      </c>
      <c r="F420" s="186" t="s">
        <v>651</v>
      </c>
      <c r="G420" s="13"/>
      <c r="H420" s="187">
        <v>38.399999999999999</v>
      </c>
      <c r="I420" s="188"/>
      <c r="J420" s="13"/>
      <c r="K420" s="13"/>
      <c r="L420" s="183"/>
      <c r="M420" s="189"/>
      <c r="N420" s="190"/>
      <c r="O420" s="190"/>
      <c r="P420" s="190"/>
      <c r="Q420" s="190"/>
      <c r="R420" s="190"/>
      <c r="S420" s="190"/>
      <c r="T420" s="19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5" t="s">
        <v>137</v>
      </c>
      <c r="AU420" s="185" t="s">
        <v>80</v>
      </c>
      <c r="AV420" s="13" t="s">
        <v>80</v>
      </c>
      <c r="AW420" s="13" t="s">
        <v>33</v>
      </c>
      <c r="AX420" s="13" t="s">
        <v>71</v>
      </c>
      <c r="AY420" s="185" t="s">
        <v>126</v>
      </c>
    </row>
    <row r="421" s="14" customFormat="1">
      <c r="A421" s="14"/>
      <c r="B421" s="192"/>
      <c r="C421" s="14"/>
      <c r="D421" s="184" t="s">
        <v>137</v>
      </c>
      <c r="E421" s="193" t="s">
        <v>3</v>
      </c>
      <c r="F421" s="194" t="s">
        <v>139</v>
      </c>
      <c r="G421" s="14"/>
      <c r="H421" s="195">
        <v>38.399999999999999</v>
      </c>
      <c r="I421" s="196"/>
      <c r="J421" s="14"/>
      <c r="K421" s="14"/>
      <c r="L421" s="192"/>
      <c r="M421" s="197"/>
      <c r="N421" s="198"/>
      <c r="O421" s="198"/>
      <c r="P421" s="198"/>
      <c r="Q421" s="198"/>
      <c r="R421" s="198"/>
      <c r="S421" s="198"/>
      <c r="T421" s="19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93" t="s">
        <v>137</v>
      </c>
      <c r="AU421" s="193" t="s">
        <v>80</v>
      </c>
      <c r="AV421" s="14" t="s">
        <v>134</v>
      </c>
      <c r="AW421" s="14" t="s">
        <v>33</v>
      </c>
      <c r="AX421" s="14" t="s">
        <v>15</v>
      </c>
      <c r="AY421" s="193" t="s">
        <v>126</v>
      </c>
    </row>
    <row r="422" s="2" customFormat="1" ht="37.8" customHeight="1">
      <c r="A422" s="38"/>
      <c r="B422" s="164"/>
      <c r="C422" s="165" t="s">
        <v>193</v>
      </c>
      <c r="D422" s="165" t="s">
        <v>129</v>
      </c>
      <c r="E422" s="166" t="s">
        <v>652</v>
      </c>
      <c r="F422" s="167" t="s">
        <v>653</v>
      </c>
      <c r="G422" s="168" t="s">
        <v>551</v>
      </c>
      <c r="H422" s="169">
        <v>4</v>
      </c>
      <c r="I422" s="170"/>
      <c r="J422" s="171">
        <f>ROUND(I422*H422,2)</f>
        <v>0</v>
      </c>
      <c r="K422" s="167" t="s">
        <v>133</v>
      </c>
      <c r="L422" s="39"/>
      <c r="M422" s="172" t="s">
        <v>3</v>
      </c>
      <c r="N422" s="173" t="s">
        <v>42</v>
      </c>
      <c r="O422" s="72"/>
      <c r="P422" s="174">
        <f>O422*H422</f>
        <v>0</v>
      </c>
      <c r="Q422" s="174">
        <v>0</v>
      </c>
      <c r="R422" s="174">
        <f>Q422*H422</f>
        <v>0</v>
      </c>
      <c r="S422" s="174">
        <v>0</v>
      </c>
      <c r="T422" s="175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176" t="s">
        <v>173</v>
      </c>
      <c r="AT422" s="176" t="s">
        <v>129</v>
      </c>
      <c r="AU422" s="176" t="s">
        <v>80</v>
      </c>
      <c r="AY422" s="19" t="s">
        <v>126</v>
      </c>
      <c r="BE422" s="177">
        <f>IF(N422="základní",J422,0)</f>
        <v>0</v>
      </c>
      <c r="BF422" s="177">
        <f>IF(N422="snížená",J422,0)</f>
        <v>0</v>
      </c>
      <c r="BG422" s="177">
        <f>IF(N422="zákl. přenesená",J422,0)</f>
        <v>0</v>
      </c>
      <c r="BH422" s="177">
        <f>IF(N422="sníž. přenesená",J422,0)</f>
        <v>0</v>
      </c>
      <c r="BI422" s="177">
        <f>IF(N422="nulová",J422,0)</f>
        <v>0</v>
      </c>
      <c r="BJ422" s="19" t="s">
        <v>15</v>
      </c>
      <c r="BK422" s="177">
        <f>ROUND(I422*H422,2)</f>
        <v>0</v>
      </c>
      <c r="BL422" s="19" t="s">
        <v>173</v>
      </c>
      <c r="BM422" s="176" t="s">
        <v>654</v>
      </c>
    </row>
    <row r="423" s="2" customFormat="1">
      <c r="A423" s="38"/>
      <c r="B423" s="39"/>
      <c r="C423" s="38"/>
      <c r="D423" s="178" t="s">
        <v>135</v>
      </c>
      <c r="E423" s="38"/>
      <c r="F423" s="179" t="s">
        <v>655</v>
      </c>
      <c r="G423" s="38"/>
      <c r="H423" s="38"/>
      <c r="I423" s="180"/>
      <c r="J423" s="38"/>
      <c r="K423" s="38"/>
      <c r="L423" s="39"/>
      <c r="M423" s="181"/>
      <c r="N423" s="182"/>
      <c r="O423" s="72"/>
      <c r="P423" s="72"/>
      <c r="Q423" s="72"/>
      <c r="R423" s="72"/>
      <c r="S423" s="72"/>
      <c r="T423" s="73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9" t="s">
        <v>135</v>
      </c>
      <c r="AU423" s="19" t="s">
        <v>80</v>
      </c>
    </row>
    <row r="424" s="2" customFormat="1" ht="24.15" customHeight="1">
      <c r="A424" s="38"/>
      <c r="B424" s="164"/>
      <c r="C424" s="207" t="s">
        <v>656</v>
      </c>
      <c r="D424" s="207" t="s">
        <v>245</v>
      </c>
      <c r="E424" s="208" t="s">
        <v>657</v>
      </c>
      <c r="F424" s="209" t="s">
        <v>658</v>
      </c>
      <c r="G424" s="210" t="s">
        <v>225</v>
      </c>
      <c r="H424" s="211">
        <v>2.7000000000000002</v>
      </c>
      <c r="I424" s="212"/>
      <c r="J424" s="213">
        <f>ROUND(I424*H424,2)</f>
        <v>0</v>
      </c>
      <c r="K424" s="209" t="s">
        <v>3</v>
      </c>
      <c r="L424" s="214"/>
      <c r="M424" s="215" t="s">
        <v>3</v>
      </c>
      <c r="N424" s="216" t="s">
        <v>42</v>
      </c>
      <c r="O424" s="72"/>
      <c r="P424" s="174">
        <f>O424*H424</f>
        <v>0</v>
      </c>
      <c r="Q424" s="174">
        <v>0</v>
      </c>
      <c r="R424" s="174">
        <f>Q424*H424</f>
        <v>0</v>
      </c>
      <c r="S424" s="174">
        <v>0</v>
      </c>
      <c r="T424" s="175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176" t="s">
        <v>242</v>
      </c>
      <c r="AT424" s="176" t="s">
        <v>245</v>
      </c>
      <c r="AU424" s="176" t="s">
        <v>80</v>
      </c>
      <c r="AY424" s="19" t="s">
        <v>126</v>
      </c>
      <c r="BE424" s="177">
        <f>IF(N424="základní",J424,0)</f>
        <v>0</v>
      </c>
      <c r="BF424" s="177">
        <f>IF(N424="snížená",J424,0)</f>
        <v>0</v>
      </c>
      <c r="BG424" s="177">
        <f>IF(N424="zákl. přenesená",J424,0)</f>
        <v>0</v>
      </c>
      <c r="BH424" s="177">
        <f>IF(N424="sníž. přenesená",J424,0)</f>
        <v>0</v>
      </c>
      <c r="BI424" s="177">
        <f>IF(N424="nulová",J424,0)</f>
        <v>0</v>
      </c>
      <c r="BJ424" s="19" t="s">
        <v>15</v>
      </c>
      <c r="BK424" s="177">
        <f>ROUND(I424*H424,2)</f>
        <v>0</v>
      </c>
      <c r="BL424" s="19" t="s">
        <v>173</v>
      </c>
      <c r="BM424" s="176" t="s">
        <v>659</v>
      </c>
    </row>
    <row r="425" s="13" customFormat="1">
      <c r="A425" s="13"/>
      <c r="B425" s="183"/>
      <c r="C425" s="13"/>
      <c r="D425" s="184" t="s">
        <v>137</v>
      </c>
      <c r="E425" s="185" t="s">
        <v>3</v>
      </c>
      <c r="F425" s="186" t="s">
        <v>660</v>
      </c>
      <c r="G425" s="13"/>
      <c r="H425" s="187">
        <v>1.7</v>
      </c>
      <c r="I425" s="188"/>
      <c r="J425" s="13"/>
      <c r="K425" s="13"/>
      <c r="L425" s="183"/>
      <c r="M425" s="189"/>
      <c r="N425" s="190"/>
      <c r="O425" s="190"/>
      <c r="P425" s="190"/>
      <c r="Q425" s="190"/>
      <c r="R425" s="190"/>
      <c r="S425" s="190"/>
      <c r="T425" s="19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5" t="s">
        <v>137</v>
      </c>
      <c r="AU425" s="185" t="s">
        <v>80</v>
      </c>
      <c r="AV425" s="13" t="s">
        <v>80</v>
      </c>
      <c r="AW425" s="13" t="s">
        <v>33</v>
      </c>
      <c r="AX425" s="13" t="s">
        <v>71</v>
      </c>
      <c r="AY425" s="185" t="s">
        <v>126</v>
      </c>
    </row>
    <row r="426" s="13" customFormat="1">
      <c r="A426" s="13"/>
      <c r="B426" s="183"/>
      <c r="C426" s="13"/>
      <c r="D426" s="184" t="s">
        <v>137</v>
      </c>
      <c r="E426" s="185" t="s">
        <v>3</v>
      </c>
      <c r="F426" s="186" t="s">
        <v>661</v>
      </c>
      <c r="G426" s="13"/>
      <c r="H426" s="187">
        <v>1</v>
      </c>
      <c r="I426" s="188"/>
      <c r="J426" s="13"/>
      <c r="K426" s="13"/>
      <c r="L426" s="183"/>
      <c r="M426" s="189"/>
      <c r="N426" s="190"/>
      <c r="O426" s="190"/>
      <c r="P426" s="190"/>
      <c r="Q426" s="190"/>
      <c r="R426" s="190"/>
      <c r="S426" s="190"/>
      <c r="T426" s="19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5" t="s">
        <v>137</v>
      </c>
      <c r="AU426" s="185" t="s">
        <v>80</v>
      </c>
      <c r="AV426" s="13" t="s">
        <v>80</v>
      </c>
      <c r="AW426" s="13" t="s">
        <v>33</v>
      </c>
      <c r="AX426" s="13" t="s">
        <v>71</v>
      </c>
      <c r="AY426" s="185" t="s">
        <v>126</v>
      </c>
    </row>
    <row r="427" s="14" customFormat="1">
      <c r="A427" s="14"/>
      <c r="B427" s="192"/>
      <c r="C427" s="14"/>
      <c r="D427" s="184" t="s">
        <v>137</v>
      </c>
      <c r="E427" s="193" t="s">
        <v>3</v>
      </c>
      <c r="F427" s="194" t="s">
        <v>139</v>
      </c>
      <c r="G427" s="14"/>
      <c r="H427" s="195">
        <v>2.7000000000000002</v>
      </c>
      <c r="I427" s="196"/>
      <c r="J427" s="14"/>
      <c r="K427" s="14"/>
      <c r="L427" s="192"/>
      <c r="M427" s="197"/>
      <c r="N427" s="198"/>
      <c r="O427" s="198"/>
      <c r="P427" s="198"/>
      <c r="Q427" s="198"/>
      <c r="R427" s="198"/>
      <c r="S427" s="198"/>
      <c r="T427" s="19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3" t="s">
        <v>137</v>
      </c>
      <c r="AU427" s="193" t="s">
        <v>80</v>
      </c>
      <c r="AV427" s="14" t="s">
        <v>134</v>
      </c>
      <c r="AW427" s="14" t="s">
        <v>33</v>
      </c>
      <c r="AX427" s="14" t="s">
        <v>15</v>
      </c>
      <c r="AY427" s="193" t="s">
        <v>126</v>
      </c>
    </row>
    <row r="428" s="2" customFormat="1" ht="44.25" customHeight="1">
      <c r="A428" s="38"/>
      <c r="B428" s="164"/>
      <c r="C428" s="165" t="s">
        <v>198</v>
      </c>
      <c r="D428" s="165" t="s">
        <v>129</v>
      </c>
      <c r="E428" s="166" t="s">
        <v>662</v>
      </c>
      <c r="F428" s="167" t="s">
        <v>663</v>
      </c>
      <c r="G428" s="168" t="s">
        <v>551</v>
      </c>
      <c r="H428" s="169">
        <v>8</v>
      </c>
      <c r="I428" s="170"/>
      <c r="J428" s="171">
        <f>ROUND(I428*H428,2)</f>
        <v>0</v>
      </c>
      <c r="K428" s="167" t="s">
        <v>133</v>
      </c>
      <c r="L428" s="39"/>
      <c r="M428" s="172" t="s">
        <v>3</v>
      </c>
      <c r="N428" s="173" t="s">
        <v>42</v>
      </c>
      <c r="O428" s="72"/>
      <c r="P428" s="174">
        <f>O428*H428</f>
        <v>0</v>
      </c>
      <c r="Q428" s="174">
        <v>0</v>
      </c>
      <c r="R428" s="174">
        <f>Q428*H428</f>
        <v>0</v>
      </c>
      <c r="S428" s="174">
        <v>0</v>
      </c>
      <c r="T428" s="175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176" t="s">
        <v>173</v>
      </c>
      <c r="AT428" s="176" t="s">
        <v>129</v>
      </c>
      <c r="AU428" s="176" t="s">
        <v>80</v>
      </c>
      <c r="AY428" s="19" t="s">
        <v>126</v>
      </c>
      <c r="BE428" s="177">
        <f>IF(N428="základní",J428,0)</f>
        <v>0</v>
      </c>
      <c r="BF428" s="177">
        <f>IF(N428="snížená",J428,0)</f>
        <v>0</v>
      </c>
      <c r="BG428" s="177">
        <f>IF(N428="zákl. přenesená",J428,0)</f>
        <v>0</v>
      </c>
      <c r="BH428" s="177">
        <f>IF(N428="sníž. přenesená",J428,0)</f>
        <v>0</v>
      </c>
      <c r="BI428" s="177">
        <f>IF(N428="nulová",J428,0)</f>
        <v>0</v>
      </c>
      <c r="BJ428" s="19" t="s">
        <v>15</v>
      </c>
      <c r="BK428" s="177">
        <f>ROUND(I428*H428,2)</f>
        <v>0</v>
      </c>
      <c r="BL428" s="19" t="s">
        <v>173</v>
      </c>
      <c r="BM428" s="176" t="s">
        <v>664</v>
      </c>
    </row>
    <row r="429" s="2" customFormat="1">
      <c r="A429" s="38"/>
      <c r="B429" s="39"/>
      <c r="C429" s="38"/>
      <c r="D429" s="178" t="s">
        <v>135</v>
      </c>
      <c r="E429" s="38"/>
      <c r="F429" s="179" t="s">
        <v>665</v>
      </c>
      <c r="G429" s="38"/>
      <c r="H429" s="38"/>
      <c r="I429" s="180"/>
      <c r="J429" s="38"/>
      <c r="K429" s="38"/>
      <c r="L429" s="39"/>
      <c r="M429" s="181"/>
      <c r="N429" s="182"/>
      <c r="O429" s="72"/>
      <c r="P429" s="72"/>
      <c r="Q429" s="72"/>
      <c r="R429" s="72"/>
      <c r="S429" s="72"/>
      <c r="T429" s="73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9" t="s">
        <v>135</v>
      </c>
      <c r="AU429" s="19" t="s">
        <v>80</v>
      </c>
    </row>
    <row r="430" s="2" customFormat="1" ht="24.15" customHeight="1">
      <c r="A430" s="38"/>
      <c r="B430" s="164"/>
      <c r="C430" s="207" t="s">
        <v>666</v>
      </c>
      <c r="D430" s="207" t="s">
        <v>245</v>
      </c>
      <c r="E430" s="208" t="s">
        <v>657</v>
      </c>
      <c r="F430" s="209" t="s">
        <v>658</v>
      </c>
      <c r="G430" s="210" t="s">
        <v>225</v>
      </c>
      <c r="H430" s="211">
        <v>9.8499999999999996</v>
      </c>
      <c r="I430" s="212"/>
      <c r="J430" s="213">
        <f>ROUND(I430*H430,2)</f>
        <v>0</v>
      </c>
      <c r="K430" s="209" t="s">
        <v>3</v>
      </c>
      <c r="L430" s="214"/>
      <c r="M430" s="215" t="s">
        <v>3</v>
      </c>
      <c r="N430" s="216" t="s">
        <v>42</v>
      </c>
      <c r="O430" s="72"/>
      <c r="P430" s="174">
        <f>O430*H430</f>
        <v>0</v>
      </c>
      <c r="Q430" s="174">
        <v>0</v>
      </c>
      <c r="R430" s="174">
        <f>Q430*H430</f>
        <v>0</v>
      </c>
      <c r="S430" s="174">
        <v>0</v>
      </c>
      <c r="T430" s="175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76" t="s">
        <v>242</v>
      </c>
      <c r="AT430" s="176" t="s">
        <v>245</v>
      </c>
      <c r="AU430" s="176" t="s">
        <v>80</v>
      </c>
      <c r="AY430" s="19" t="s">
        <v>126</v>
      </c>
      <c r="BE430" s="177">
        <f>IF(N430="základní",J430,0)</f>
        <v>0</v>
      </c>
      <c r="BF430" s="177">
        <f>IF(N430="snížená",J430,0)</f>
        <v>0</v>
      </c>
      <c r="BG430" s="177">
        <f>IF(N430="zákl. přenesená",J430,0)</f>
        <v>0</v>
      </c>
      <c r="BH430" s="177">
        <f>IF(N430="sníž. přenesená",J430,0)</f>
        <v>0</v>
      </c>
      <c r="BI430" s="177">
        <f>IF(N430="nulová",J430,0)</f>
        <v>0</v>
      </c>
      <c r="BJ430" s="19" t="s">
        <v>15</v>
      </c>
      <c r="BK430" s="177">
        <f>ROUND(I430*H430,2)</f>
        <v>0</v>
      </c>
      <c r="BL430" s="19" t="s">
        <v>173</v>
      </c>
      <c r="BM430" s="176" t="s">
        <v>667</v>
      </c>
    </row>
    <row r="431" s="13" customFormat="1">
      <c r="A431" s="13"/>
      <c r="B431" s="183"/>
      <c r="C431" s="13"/>
      <c r="D431" s="184" t="s">
        <v>137</v>
      </c>
      <c r="E431" s="185" t="s">
        <v>3</v>
      </c>
      <c r="F431" s="186" t="s">
        <v>668</v>
      </c>
      <c r="G431" s="13"/>
      <c r="H431" s="187">
        <v>8.75</v>
      </c>
      <c r="I431" s="188"/>
      <c r="J431" s="13"/>
      <c r="K431" s="13"/>
      <c r="L431" s="183"/>
      <c r="M431" s="189"/>
      <c r="N431" s="190"/>
      <c r="O431" s="190"/>
      <c r="P431" s="190"/>
      <c r="Q431" s="190"/>
      <c r="R431" s="190"/>
      <c r="S431" s="190"/>
      <c r="T431" s="19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5" t="s">
        <v>137</v>
      </c>
      <c r="AU431" s="185" t="s">
        <v>80</v>
      </c>
      <c r="AV431" s="13" t="s">
        <v>80</v>
      </c>
      <c r="AW431" s="13" t="s">
        <v>33</v>
      </c>
      <c r="AX431" s="13" t="s">
        <v>71</v>
      </c>
      <c r="AY431" s="185" t="s">
        <v>126</v>
      </c>
    </row>
    <row r="432" s="13" customFormat="1">
      <c r="A432" s="13"/>
      <c r="B432" s="183"/>
      <c r="C432" s="13"/>
      <c r="D432" s="184" t="s">
        <v>137</v>
      </c>
      <c r="E432" s="185" t="s">
        <v>3</v>
      </c>
      <c r="F432" s="186" t="s">
        <v>669</v>
      </c>
      <c r="G432" s="13"/>
      <c r="H432" s="187">
        <v>1.1000000000000001</v>
      </c>
      <c r="I432" s="188"/>
      <c r="J432" s="13"/>
      <c r="K432" s="13"/>
      <c r="L432" s="183"/>
      <c r="M432" s="189"/>
      <c r="N432" s="190"/>
      <c r="O432" s="190"/>
      <c r="P432" s="190"/>
      <c r="Q432" s="190"/>
      <c r="R432" s="190"/>
      <c r="S432" s="190"/>
      <c r="T432" s="19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5" t="s">
        <v>137</v>
      </c>
      <c r="AU432" s="185" t="s">
        <v>80</v>
      </c>
      <c r="AV432" s="13" t="s">
        <v>80</v>
      </c>
      <c r="AW432" s="13" t="s">
        <v>33</v>
      </c>
      <c r="AX432" s="13" t="s">
        <v>71</v>
      </c>
      <c r="AY432" s="185" t="s">
        <v>126</v>
      </c>
    </row>
    <row r="433" s="14" customFormat="1">
      <c r="A433" s="14"/>
      <c r="B433" s="192"/>
      <c r="C433" s="14"/>
      <c r="D433" s="184" t="s">
        <v>137</v>
      </c>
      <c r="E433" s="193" t="s">
        <v>3</v>
      </c>
      <c r="F433" s="194" t="s">
        <v>139</v>
      </c>
      <c r="G433" s="14"/>
      <c r="H433" s="195">
        <v>9.8499999999999996</v>
      </c>
      <c r="I433" s="196"/>
      <c r="J433" s="14"/>
      <c r="K433" s="14"/>
      <c r="L433" s="192"/>
      <c r="M433" s="197"/>
      <c r="N433" s="198"/>
      <c r="O433" s="198"/>
      <c r="P433" s="198"/>
      <c r="Q433" s="198"/>
      <c r="R433" s="198"/>
      <c r="S433" s="198"/>
      <c r="T433" s="19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3" t="s">
        <v>137</v>
      </c>
      <c r="AU433" s="193" t="s">
        <v>80</v>
      </c>
      <c r="AV433" s="14" t="s">
        <v>134</v>
      </c>
      <c r="AW433" s="14" t="s">
        <v>33</v>
      </c>
      <c r="AX433" s="14" t="s">
        <v>15</v>
      </c>
      <c r="AY433" s="193" t="s">
        <v>126</v>
      </c>
    </row>
    <row r="434" s="2" customFormat="1" ht="24.15" customHeight="1">
      <c r="A434" s="38"/>
      <c r="B434" s="164"/>
      <c r="C434" s="165" t="s">
        <v>670</v>
      </c>
      <c r="D434" s="165" t="s">
        <v>129</v>
      </c>
      <c r="E434" s="166" t="s">
        <v>671</v>
      </c>
      <c r="F434" s="167" t="s">
        <v>672</v>
      </c>
      <c r="G434" s="168" t="s">
        <v>551</v>
      </c>
      <c r="H434" s="169">
        <v>32</v>
      </c>
      <c r="I434" s="170"/>
      <c r="J434" s="171">
        <f>ROUND(I434*H434,2)</f>
        <v>0</v>
      </c>
      <c r="K434" s="167" t="s">
        <v>3</v>
      </c>
      <c r="L434" s="39"/>
      <c r="M434" s="172" t="s">
        <v>3</v>
      </c>
      <c r="N434" s="173" t="s">
        <v>42</v>
      </c>
      <c r="O434" s="72"/>
      <c r="P434" s="174">
        <f>O434*H434</f>
        <v>0</v>
      </c>
      <c r="Q434" s="174">
        <v>0</v>
      </c>
      <c r="R434" s="174">
        <f>Q434*H434</f>
        <v>0</v>
      </c>
      <c r="S434" s="174">
        <v>0</v>
      </c>
      <c r="T434" s="175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76" t="s">
        <v>173</v>
      </c>
      <c r="AT434" s="176" t="s">
        <v>129</v>
      </c>
      <c r="AU434" s="176" t="s">
        <v>80</v>
      </c>
      <c r="AY434" s="19" t="s">
        <v>126</v>
      </c>
      <c r="BE434" s="177">
        <f>IF(N434="základní",J434,0)</f>
        <v>0</v>
      </c>
      <c r="BF434" s="177">
        <f>IF(N434="snížená",J434,0)</f>
        <v>0</v>
      </c>
      <c r="BG434" s="177">
        <f>IF(N434="zákl. přenesená",J434,0)</f>
        <v>0</v>
      </c>
      <c r="BH434" s="177">
        <f>IF(N434="sníž. přenesená",J434,0)</f>
        <v>0</v>
      </c>
      <c r="BI434" s="177">
        <f>IF(N434="nulová",J434,0)</f>
        <v>0</v>
      </c>
      <c r="BJ434" s="19" t="s">
        <v>15</v>
      </c>
      <c r="BK434" s="177">
        <f>ROUND(I434*H434,2)</f>
        <v>0</v>
      </c>
      <c r="BL434" s="19" t="s">
        <v>173</v>
      </c>
      <c r="BM434" s="176" t="s">
        <v>673</v>
      </c>
    </row>
    <row r="435" s="2" customFormat="1" ht="24.15" customHeight="1">
      <c r="A435" s="38"/>
      <c r="B435" s="164"/>
      <c r="C435" s="207" t="s">
        <v>242</v>
      </c>
      <c r="D435" s="207" t="s">
        <v>245</v>
      </c>
      <c r="E435" s="208" t="s">
        <v>674</v>
      </c>
      <c r="F435" s="209" t="s">
        <v>675</v>
      </c>
      <c r="G435" s="210" t="s">
        <v>225</v>
      </c>
      <c r="H435" s="211">
        <v>35.200000000000003</v>
      </c>
      <c r="I435" s="212"/>
      <c r="J435" s="213">
        <f>ROUND(I435*H435,2)</f>
        <v>0</v>
      </c>
      <c r="K435" s="209" t="s">
        <v>3</v>
      </c>
      <c r="L435" s="214"/>
      <c r="M435" s="215" t="s">
        <v>3</v>
      </c>
      <c r="N435" s="216" t="s">
        <v>42</v>
      </c>
      <c r="O435" s="72"/>
      <c r="P435" s="174">
        <f>O435*H435</f>
        <v>0</v>
      </c>
      <c r="Q435" s="174">
        <v>0</v>
      </c>
      <c r="R435" s="174">
        <f>Q435*H435</f>
        <v>0</v>
      </c>
      <c r="S435" s="174">
        <v>0</v>
      </c>
      <c r="T435" s="175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176" t="s">
        <v>242</v>
      </c>
      <c r="AT435" s="176" t="s">
        <v>245</v>
      </c>
      <c r="AU435" s="176" t="s">
        <v>80</v>
      </c>
      <c r="AY435" s="19" t="s">
        <v>126</v>
      </c>
      <c r="BE435" s="177">
        <f>IF(N435="základní",J435,0)</f>
        <v>0</v>
      </c>
      <c r="BF435" s="177">
        <f>IF(N435="snížená",J435,0)</f>
        <v>0</v>
      </c>
      <c r="BG435" s="177">
        <f>IF(N435="zákl. přenesená",J435,0)</f>
        <v>0</v>
      </c>
      <c r="BH435" s="177">
        <f>IF(N435="sníž. přenesená",J435,0)</f>
        <v>0</v>
      </c>
      <c r="BI435" s="177">
        <f>IF(N435="nulová",J435,0)</f>
        <v>0</v>
      </c>
      <c r="BJ435" s="19" t="s">
        <v>15</v>
      </c>
      <c r="BK435" s="177">
        <f>ROUND(I435*H435,2)</f>
        <v>0</v>
      </c>
      <c r="BL435" s="19" t="s">
        <v>173</v>
      </c>
      <c r="BM435" s="176" t="s">
        <v>676</v>
      </c>
    </row>
    <row r="436" s="13" customFormat="1">
      <c r="A436" s="13"/>
      <c r="B436" s="183"/>
      <c r="C436" s="13"/>
      <c r="D436" s="184" t="s">
        <v>137</v>
      </c>
      <c r="E436" s="185" t="s">
        <v>3</v>
      </c>
      <c r="F436" s="186" t="s">
        <v>677</v>
      </c>
      <c r="G436" s="13"/>
      <c r="H436" s="187">
        <v>35.200000000000003</v>
      </c>
      <c r="I436" s="188"/>
      <c r="J436" s="13"/>
      <c r="K436" s="13"/>
      <c r="L436" s="183"/>
      <c r="M436" s="189"/>
      <c r="N436" s="190"/>
      <c r="O436" s="190"/>
      <c r="P436" s="190"/>
      <c r="Q436" s="190"/>
      <c r="R436" s="190"/>
      <c r="S436" s="190"/>
      <c r="T436" s="19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5" t="s">
        <v>137</v>
      </c>
      <c r="AU436" s="185" t="s">
        <v>80</v>
      </c>
      <c r="AV436" s="13" t="s">
        <v>80</v>
      </c>
      <c r="AW436" s="13" t="s">
        <v>33</v>
      </c>
      <c r="AX436" s="13" t="s">
        <v>71</v>
      </c>
      <c r="AY436" s="185" t="s">
        <v>126</v>
      </c>
    </row>
    <row r="437" s="14" customFormat="1">
      <c r="A437" s="14"/>
      <c r="B437" s="192"/>
      <c r="C437" s="14"/>
      <c r="D437" s="184" t="s">
        <v>137</v>
      </c>
      <c r="E437" s="193" t="s">
        <v>3</v>
      </c>
      <c r="F437" s="194" t="s">
        <v>139</v>
      </c>
      <c r="G437" s="14"/>
      <c r="H437" s="195">
        <v>35.200000000000003</v>
      </c>
      <c r="I437" s="196"/>
      <c r="J437" s="14"/>
      <c r="K437" s="14"/>
      <c r="L437" s="192"/>
      <c r="M437" s="197"/>
      <c r="N437" s="198"/>
      <c r="O437" s="198"/>
      <c r="P437" s="198"/>
      <c r="Q437" s="198"/>
      <c r="R437" s="198"/>
      <c r="S437" s="198"/>
      <c r="T437" s="19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193" t="s">
        <v>137</v>
      </c>
      <c r="AU437" s="193" t="s">
        <v>80</v>
      </c>
      <c r="AV437" s="14" t="s">
        <v>134</v>
      </c>
      <c r="AW437" s="14" t="s">
        <v>33</v>
      </c>
      <c r="AX437" s="14" t="s">
        <v>15</v>
      </c>
      <c r="AY437" s="193" t="s">
        <v>126</v>
      </c>
    </row>
    <row r="438" s="2" customFormat="1" ht="49.05" customHeight="1">
      <c r="A438" s="38"/>
      <c r="B438" s="164"/>
      <c r="C438" s="165" t="s">
        <v>9</v>
      </c>
      <c r="D438" s="165" t="s">
        <v>129</v>
      </c>
      <c r="E438" s="166" t="s">
        <v>678</v>
      </c>
      <c r="F438" s="167" t="s">
        <v>679</v>
      </c>
      <c r="G438" s="168" t="s">
        <v>172</v>
      </c>
      <c r="H438" s="169">
        <v>7.04</v>
      </c>
      <c r="I438" s="170"/>
      <c r="J438" s="171">
        <f>ROUND(I438*H438,2)</f>
        <v>0</v>
      </c>
      <c r="K438" s="167" t="s">
        <v>133</v>
      </c>
      <c r="L438" s="39"/>
      <c r="M438" s="172" t="s">
        <v>3</v>
      </c>
      <c r="N438" s="173" t="s">
        <v>42</v>
      </c>
      <c r="O438" s="72"/>
      <c r="P438" s="174">
        <f>O438*H438</f>
        <v>0</v>
      </c>
      <c r="Q438" s="174">
        <v>0</v>
      </c>
      <c r="R438" s="174">
        <f>Q438*H438</f>
        <v>0</v>
      </c>
      <c r="S438" s="174">
        <v>0</v>
      </c>
      <c r="T438" s="175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176" t="s">
        <v>173</v>
      </c>
      <c r="AT438" s="176" t="s">
        <v>129</v>
      </c>
      <c r="AU438" s="176" t="s">
        <v>80</v>
      </c>
      <c r="AY438" s="19" t="s">
        <v>126</v>
      </c>
      <c r="BE438" s="177">
        <f>IF(N438="základní",J438,0)</f>
        <v>0</v>
      </c>
      <c r="BF438" s="177">
        <f>IF(N438="snížená",J438,0)</f>
        <v>0</v>
      </c>
      <c r="BG438" s="177">
        <f>IF(N438="zákl. přenesená",J438,0)</f>
        <v>0</v>
      </c>
      <c r="BH438" s="177">
        <f>IF(N438="sníž. přenesená",J438,0)</f>
        <v>0</v>
      </c>
      <c r="BI438" s="177">
        <f>IF(N438="nulová",J438,0)</f>
        <v>0</v>
      </c>
      <c r="BJ438" s="19" t="s">
        <v>15</v>
      </c>
      <c r="BK438" s="177">
        <f>ROUND(I438*H438,2)</f>
        <v>0</v>
      </c>
      <c r="BL438" s="19" t="s">
        <v>173</v>
      </c>
      <c r="BM438" s="176" t="s">
        <v>680</v>
      </c>
    </row>
    <row r="439" s="2" customFormat="1">
      <c r="A439" s="38"/>
      <c r="B439" s="39"/>
      <c r="C439" s="38"/>
      <c r="D439" s="178" t="s">
        <v>135</v>
      </c>
      <c r="E439" s="38"/>
      <c r="F439" s="179" t="s">
        <v>681</v>
      </c>
      <c r="G439" s="38"/>
      <c r="H439" s="38"/>
      <c r="I439" s="180"/>
      <c r="J439" s="38"/>
      <c r="K439" s="38"/>
      <c r="L439" s="39"/>
      <c r="M439" s="181"/>
      <c r="N439" s="182"/>
      <c r="O439" s="72"/>
      <c r="P439" s="72"/>
      <c r="Q439" s="72"/>
      <c r="R439" s="72"/>
      <c r="S439" s="72"/>
      <c r="T439" s="73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9" t="s">
        <v>135</v>
      </c>
      <c r="AU439" s="19" t="s">
        <v>80</v>
      </c>
    </row>
    <row r="440" s="2" customFormat="1" ht="49.05" customHeight="1">
      <c r="A440" s="38"/>
      <c r="B440" s="164"/>
      <c r="C440" s="165" t="s">
        <v>173</v>
      </c>
      <c r="D440" s="165" t="s">
        <v>129</v>
      </c>
      <c r="E440" s="166" t="s">
        <v>682</v>
      </c>
      <c r="F440" s="167" t="s">
        <v>683</v>
      </c>
      <c r="G440" s="168" t="s">
        <v>172</v>
      </c>
      <c r="H440" s="169">
        <v>7.04</v>
      </c>
      <c r="I440" s="170"/>
      <c r="J440" s="171">
        <f>ROUND(I440*H440,2)</f>
        <v>0</v>
      </c>
      <c r="K440" s="167" t="s">
        <v>133</v>
      </c>
      <c r="L440" s="39"/>
      <c r="M440" s="172" t="s">
        <v>3</v>
      </c>
      <c r="N440" s="173" t="s">
        <v>42</v>
      </c>
      <c r="O440" s="72"/>
      <c r="P440" s="174">
        <f>O440*H440</f>
        <v>0</v>
      </c>
      <c r="Q440" s="174">
        <v>0</v>
      </c>
      <c r="R440" s="174">
        <f>Q440*H440</f>
        <v>0</v>
      </c>
      <c r="S440" s="174">
        <v>0</v>
      </c>
      <c r="T440" s="175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76" t="s">
        <v>173</v>
      </c>
      <c r="AT440" s="176" t="s">
        <v>129</v>
      </c>
      <c r="AU440" s="176" t="s">
        <v>80</v>
      </c>
      <c r="AY440" s="19" t="s">
        <v>126</v>
      </c>
      <c r="BE440" s="177">
        <f>IF(N440="základní",J440,0)</f>
        <v>0</v>
      </c>
      <c r="BF440" s="177">
        <f>IF(N440="snížená",J440,0)</f>
        <v>0</v>
      </c>
      <c r="BG440" s="177">
        <f>IF(N440="zákl. přenesená",J440,0)</f>
        <v>0</v>
      </c>
      <c r="BH440" s="177">
        <f>IF(N440="sníž. přenesená",J440,0)</f>
        <v>0</v>
      </c>
      <c r="BI440" s="177">
        <f>IF(N440="nulová",J440,0)</f>
        <v>0</v>
      </c>
      <c r="BJ440" s="19" t="s">
        <v>15</v>
      </c>
      <c r="BK440" s="177">
        <f>ROUND(I440*H440,2)</f>
        <v>0</v>
      </c>
      <c r="BL440" s="19" t="s">
        <v>173</v>
      </c>
      <c r="BM440" s="176" t="s">
        <v>684</v>
      </c>
    </row>
    <row r="441" s="2" customFormat="1">
      <c r="A441" s="38"/>
      <c r="B441" s="39"/>
      <c r="C441" s="38"/>
      <c r="D441" s="178" t="s">
        <v>135</v>
      </c>
      <c r="E441" s="38"/>
      <c r="F441" s="179" t="s">
        <v>685</v>
      </c>
      <c r="G441" s="38"/>
      <c r="H441" s="38"/>
      <c r="I441" s="180"/>
      <c r="J441" s="38"/>
      <c r="K441" s="38"/>
      <c r="L441" s="39"/>
      <c r="M441" s="181"/>
      <c r="N441" s="182"/>
      <c r="O441" s="72"/>
      <c r="P441" s="72"/>
      <c r="Q441" s="72"/>
      <c r="R441" s="72"/>
      <c r="S441" s="72"/>
      <c r="T441" s="73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9" t="s">
        <v>135</v>
      </c>
      <c r="AU441" s="19" t="s">
        <v>80</v>
      </c>
    </row>
    <row r="442" s="12" customFormat="1" ht="22.8" customHeight="1">
      <c r="A442" s="12"/>
      <c r="B442" s="151"/>
      <c r="C442" s="12"/>
      <c r="D442" s="152" t="s">
        <v>70</v>
      </c>
      <c r="E442" s="162" t="s">
        <v>686</v>
      </c>
      <c r="F442" s="162" t="s">
        <v>687</v>
      </c>
      <c r="G442" s="12"/>
      <c r="H442" s="12"/>
      <c r="I442" s="154"/>
      <c r="J442" s="163">
        <f>BK442</f>
        <v>0</v>
      </c>
      <c r="K442" s="12"/>
      <c r="L442" s="151"/>
      <c r="M442" s="156"/>
      <c r="N442" s="157"/>
      <c r="O442" s="157"/>
      <c r="P442" s="158">
        <f>SUM(P443:P445)</f>
        <v>0</v>
      </c>
      <c r="Q442" s="157"/>
      <c r="R442" s="158">
        <f>SUM(R443:R445)</f>
        <v>0</v>
      </c>
      <c r="S442" s="157"/>
      <c r="T442" s="159">
        <f>SUM(T443:T445)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152" t="s">
        <v>80</v>
      </c>
      <c r="AT442" s="160" t="s">
        <v>70</v>
      </c>
      <c r="AU442" s="160" t="s">
        <v>15</v>
      </c>
      <c r="AY442" s="152" t="s">
        <v>126</v>
      </c>
      <c r="BK442" s="161">
        <f>SUM(BK443:BK445)</f>
        <v>0</v>
      </c>
    </row>
    <row r="443" s="2" customFormat="1" ht="24.15" customHeight="1">
      <c r="A443" s="38"/>
      <c r="B443" s="164"/>
      <c r="C443" s="165" t="s">
        <v>476</v>
      </c>
      <c r="D443" s="165" t="s">
        <v>129</v>
      </c>
      <c r="E443" s="166" t="s">
        <v>688</v>
      </c>
      <c r="F443" s="167" t="s">
        <v>689</v>
      </c>
      <c r="G443" s="168" t="s">
        <v>551</v>
      </c>
      <c r="H443" s="169">
        <v>1</v>
      </c>
      <c r="I443" s="170"/>
      <c r="J443" s="171">
        <f>ROUND(I443*H443,2)</f>
        <v>0</v>
      </c>
      <c r="K443" s="167" t="s">
        <v>3</v>
      </c>
      <c r="L443" s="39"/>
      <c r="M443" s="172" t="s">
        <v>3</v>
      </c>
      <c r="N443" s="173" t="s">
        <v>42</v>
      </c>
      <c r="O443" s="72"/>
      <c r="P443" s="174">
        <f>O443*H443</f>
        <v>0</v>
      </c>
      <c r="Q443" s="174">
        <v>0</v>
      </c>
      <c r="R443" s="174">
        <f>Q443*H443</f>
        <v>0</v>
      </c>
      <c r="S443" s="174">
        <v>0</v>
      </c>
      <c r="T443" s="175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76" t="s">
        <v>173</v>
      </c>
      <c r="AT443" s="176" t="s">
        <v>129</v>
      </c>
      <c r="AU443" s="176" t="s">
        <v>80</v>
      </c>
      <c r="AY443" s="19" t="s">
        <v>126</v>
      </c>
      <c r="BE443" s="177">
        <f>IF(N443="základní",J443,0)</f>
        <v>0</v>
      </c>
      <c r="BF443" s="177">
        <f>IF(N443="snížená",J443,0)</f>
        <v>0</v>
      </c>
      <c r="BG443" s="177">
        <f>IF(N443="zákl. přenesená",J443,0)</f>
        <v>0</v>
      </c>
      <c r="BH443" s="177">
        <f>IF(N443="sníž. přenesená",J443,0)</f>
        <v>0</v>
      </c>
      <c r="BI443" s="177">
        <f>IF(N443="nulová",J443,0)</f>
        <v>0</v>
      </c>
      <c r="BJ443" s="19" t="s">
        <v>15</v>
      </c>
      <c r="BK443" s="177">
        <f>ROUND(I443*H443,2)</f>
        <v>0</v>
      </c>
      <c r="BL443" s="19" t="s">
        <v>173</v>
      </c>
      <c r="BM443" s="176" t="s">
        <v>690</v>
      </c>
    </row>
    <row r="444" s="2" customFormat="1" ht="33" customHeight="1">
      <c r="A444" s="38"/>
      <c r="B444" s="164"/>
      <c r="C444" s="165" t="s">
        <v>691</v>
      </c>
      <c r="D444" s="165" t="s">
        <v>129</v>
      </c>
      <c r="E444" s="166" t="s">
        <v>692</v>
      </c>
      <c r="F444" s="167" t="s">
        <v>693</v>
      </c>
      <c r="G444" s="168" t="s">
        <v>551</v>
      </c>
      <c r="H444" s="169">
        <v>8</v>
      </c>
      <c r="I444" s="170"/>
      <c r="J444" s="171">
        <f>ROUND(I444*H444,2)</f>
        <v>0</v>
      </c>
      <c r="K444" s="167" t="s">
        <v>3</v>
      </c>
      <c r="L444" s="39"/>
      <c r="M444" s="172" t="s">
        <v>3</v>
      </c>
      <c r="N444" s="173" t="s">
        <v>42</v>
      </c>
      <c r="O444" s="72"/>
      <c r="P444" s="174">
        <f>O444*H444</f>
        <v>0</v>
      </c>
      <c r="Q444" s="174">
        <v>0</v>
      </c>
      <c r="R444" s="174">
        <f>Q444*H444</f>
        <v>0</v>
      </c>
      <c r="S444" s="174">
        <v>0</v>
      </c>
      <c r="T444" s="175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176" t="s">
        <v>173</v>
      </c>
      <c r="AT444" s="176" t="s">
        <v>129</v>
      </c>
      <c r="AU444" s="176" t="s">
        <v>80</v>
      </c>
      <c r="AY444" s="19" t="s">
        <v>126</v>
      </c>
      <c r="BE444" s="177">
        <f>IF(N444="základní",J444,0)</f>
        <v>0</v>
      </c>
      <c r="BF444" s="177">
        <f>IF(N444="snížená",J444,0)</f>
        <v>0</v>
      </c>
      <c r="BG444" s="177">
        <f>IF(N444="zákl. přenesená",J444,0)</f>
        <v>0</v>
      </c>
      <c r="BH444" s="177">
        <f>IF(N444="sníž. přenesená",J444,0)</f>
        <v>0</v>
      </c>
      <c r="BI444" s="177">
        <f>IF(N444="nulová",J444,0)</f>
        <v>0</v>
      </c>
      <c r="BJ444" s="19" t="s">
        <v>15</v>
      </c>
      <c r="BK444" s="177">
        <f>ROUND(I444*H444,2)</f>
        <v>0</v>
      </c>
      <c r="BL444" s="19" t="s">
        <v>173</v>
      </c>
      <c r="BM444" s="176" t="s">
        <v>694</v>
      </c>
    </row>
    <row r="445" s="2" customFormat="1" ht="24.15" customHeight="1">
      <c r="A445" s="38"/>
      <c r="B445" s="164"/>
      <c r="C445" s="165" t="s">
        <v>484</v>
      </c>
      <c r="D445" s="165" t="s">
        <v>129</v>
      </c>
      <c r="E445" s="166" t="s">
        <v>695</v>
      </c>
      <c r="F445" s="167" t="s">
        <v>696</v>
      </c>
      <c r="G445" s="168" t="s">
        <v>551</v>
      </c>
      <c r="H445" s="169">
        <v>8</v>
      </c>
      <c r="I445" s="170"/>
      <c r="J445" s="171">
        <f>ROUND(I445*H445,2)</f>
        <v>0</v>
      </c>
      <c r="K445" s="167" t="s">
        <v>3</v>
      </c>
      <c r="L445" s="39"/>
      <c r="M445" s="172" t="s">
        <v>3</v>
      </c>
      <c r="N445" s="173" t="s">
        <v>42</v>
      </c>
      <c r="O445" s="72"/>
      <c r="P445" s="174">
        <f>O445*H445</f>
        <v>0</v>
      </c>
      <c r="Q445" s="174">
        <v>0</v>
      </c>
      <c r="R445" s="174">
        <f>Q445*H445</f>
        <v>0</v>
      </c>
      <c r="S445" s="174">
        <v>0</v>
      </c>
      <c r="T445" s="175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76" t="s">
        <v>173</v>
      </c>
      <c r="AT445" s="176" t="s">
        <v>129</v>
      </c>
      <c r="AU445" s="176" t="s">
        <v>80</v>
      </c>
      <c r="AY445" s="19" t="s">
        <v>126</v>
      </c>
      <c r="BE445" s="177">
        <f>IF(N445="základní",J445,0)</f>
        <v>0</v>
      </c>
      <c r="BF445" s="177">
        <f>IF(N445="snížená",J445,0)</f>
        <v>0</v>
      </c>
      <c r="BG445" s="177">
        <f>IF(N445="zákl. přenesená",J445,0)</f>
        <v>0</v>
      </c>
      <c r="BH445" s="177">
        <f>IF(N445="sníž. přenesená",J445,0)</f>
        <v>0</v>
      </c>
      <c r="BI445" s="177">
        <f>IF(N445="nulová",J445,0)</f>
        <v>0</v>
      </c>
      <c r="BJ445" s="19" t="s">
        <v>15</v>
      </c>
      <c r="BK445" s="177">
        <f>ROUND(I445*H445,2)</f>
        <v>0</v>
      </c>
      <c r="BL445" s="19" t="s">
        <v>173</v>
      </c>
      <c r="BM445" s="176" t="s">
        <v>697</v>
      </c>
    </row>
    <row r="446" s="12" customFormat="1" ht="22.8" customHeight="1">
      <c r="A446" s="12"/>
      <c r="B446" s="151"/>
      <c r="C446" s="12"/>
      <c r="D446" s="152" t="s">
        <v>70</v>
      </c>
      <c r="E446" s="162" t="s">
        <v>698</v>
      </c>
      <c r="F446" s="162" t="s">
        <v>699</v>
      </c>
      <c r="G446" s="12"/>
      <c r="H446" s="12"/>
      <c r="I446" s="154"/>
      <c r="J446" s="163">
        <f>BK446</f>
        <v>0</v>
      </c>
      <c r="K446" s="12"/>
      <c r="L446" s="151"/>
      <c r="M446" s="156"/>
      <c r="N446" s="157"/>
      <c r="O446" s="157"/>
      <c r="P446" s="158">
        <f>SUM(P447:P458)</f>
        <v>0</v>
      </c>
      <c r="Q446" s="157"/>
      <c r="R446" s="158">
        <f>SUM(R447:R458)</f>
        <v>0.52371696000000001</v>
      </c>
      <c r="S446" s="157"/>
      <c r="T446" s="159">
        <f>SUM(T447:T458)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152" t="s">
        <v>80</v>
      </c>
      <c r="AT446" s="160" t="s">
        <v>70</v>
      </c>
      <c r="AU446" s="160" t="s">
        <v>15</v>
      </c>
      <c r="AY446" s="152" t="s">
        <v>126</v>
      </c>
      <c r="BK446" s="161">
        <f>SUM(BK447:BK458)</f>
        <v>0</v>
      </c>
    </row>
    <row r="447" s="2" customFormat="1" ht="37.8" customHeight="1">
      <c r="A447" s="38"/>
      <c r="B447" s="164"/>
      <c r="C447" s="165" t="s">
        <v>700</v>
      </c>
      <c r="D447" s="165" t="s">
        <v>129</v>
      </c>
      <c r="E447" s="166" t="s">
        <v>701</v>
      </c>
      <c r="F447" s="167" t="s">
        <v>702</v>
      </c>
      <c r="G447" s="168" t="s">
        <v>132</v>
      </c>
      <c r="H447" s="169">
        <v>1026.896</v>
      </c>
      <c r="I447" s="170"/>
      <c r="J447" s="171">
        <f>ROUND(I447*H447,2)</f>
        <v>0</v>
      </c>
      <c r="K447" s="167" t="s">
        <v>133</v>
      </c>
      <c r="L447" s="39"/>
      <c r="M447" s="172" t="s">
        <v>3</v>
      </c>
      <c r="N447" s="173" t="s">
        <v>42</v>
      </c>
      <c r="O447" s="72"/>
      <c r="P447" s="174">
        <f>O447*H447</f>
        <v>0</v>
      </c>
      <c r="Q447" s="174">
        <v>0.00029999999999999997</v>
      </c>
      <c r="R447" s="174">
        <f>Q447*H447</f>
        <v>0.30806879999999998</v>
      </c>
      <c r="S447" s="174">
        <v>0</v>
      </c>
      <c r="T447" s="175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176" t="s">
        <v>173</v>
      </c>
      <c r="AT447" s="176" t="s">
        <v>129</v>
      </c>
      <c r="AU447" s="176" t="s">
        <v>80</v>
      </c>
      <c r="AY447" s="19" t="s">
        <v>126</v>
      </c>
      <c r="BE447" s="177">
        <f>IF(N447="základní",J447,0)</f>
        <v>0</v>
      </c>
      <c r="BF447" s="177">
        <f>IF(N447="snížená",J447,0)</f>
        <v>0</v>
      </c>
      <c r="BG447" s="177">
        <f>IF(N447="zákl. přenesená",J447,0)</f>
        <v>0</v>
      </c>
      <c r="BH447" s="177">
        <f>IF(N447="sníž. přenesená",J447,0)</f>
        <v>0</v>
      </c>
      <c r="BI447" s="177">
        <f>IF(N447="nulová",J447,0)</f>
        <v>0</v>
      </c>
      <c r="BJ447" s="19" t="s">
        <v>15</v>
      </c>
      <c r="BK447" s="177">
        <f>ROUND(I447*H447,2)</f>
        <v>0</v>
      </c>
      <c r="BL447" s="19" t="s">
        <v>173</v>
      </c>
      <c r="BM447" s="176" t="s">
        <v>703</v>
      </c>
    </row>
    <row r="448" s="2" customFormat="1">
      <c r="A448" s="38"/>
      <c r="B448" s="39"/>
      <c r="C448" s="38"/>
      <c r="D448" s="178" t="s">
        <v>135</v>
      </c>
      <c r="E448" s="38"/>
      <c r="F448" s="179" t="s">
        <v>704</v>
      </c>
      <c r="G448" s="38"/>
      <c r="H448" s="38"/>
      <c r="I448" s="180"/>
      <c r="J448" s="38"/>
      <c r="K448" s="38"/>
      <c r="L448" s="39"/>
      <c r="M448" s="181"/>
      <c r="N448" s="182"/>
      <c r="O448" s="72"/>
      <c r="P448" s="72"/>
      <c r="Q448" s="72"/>
      <c r="R448" s="72"/>
      <c r="S448" s="72"/>
      <c r="T448" s="73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9" t="s">
        <v>135</v>
      </c>
      <c r="AU448" s="19" t="s">
        <v>80</v>
      </c>
    </row>
    <row r="449" s="2" customFormat="1" ht="37.8" customHeight="1">
      <c r="A449" s="38"/>
      <c r="B449" s="164"/>
      <c r="C449" s="165" t="s">
        <v>532</v>
      </c>
      <c r="D449" s="165" t="s">
        <v>129</v>
      </c>
      <c r="E449" s="166" t="s">
        <v>705</v>
      </c>
      <c r="F449" s="167" t="s">
        <v>706</v>
      </c>
      <c r="G449" s="168" t="s">
        <v>132</v>
      </c>
      <c r="H449" s="169">
        <v>513.44799999999998</v>
      </c>
      <c r="I449" s="170"/>
      <c r="J449" s="171">
        <f>ROUND(I449*H449,2)</f>
        <v>0</v>
      </c>
      <c r="K449" s="167" t="s">
        <v>133</v>
      </c>
      <c r="L449" s="39"/>
      <c r="M449" s="172" t="s">
        <v>3</v>
      </c>
      <c r="N449" s="173" t="s">
        <v>42</v>
      </c>
      <c r="O449" s="72"/>
      <c r="P449" s="174">
        <f>O449*H449</f>
        <v>0</v>
      </c>
      <c r="Q449" s="174">
        <v>0.00042000000000000002</v>
      </c>
      <c r="R449" s="174">
        <f>Q449*H449</f>
        <v>0.21564816000000001</v>
      </c>
      <c r="S449" s="174">
        <v>0</v>
      </c>
      <c r="T449" s="175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176" t="s">
        <v>173</v>
      </c>
      <c r="AT449" s="176" t="s">
        <v>129</v>
      </c>
      <c r="AU449" s="176" t="s">
        <v>80</v>
      </c>
      <c r="AY449" s="19" t="s">
        <v>126</v>
      </c>
      <c r="BE449" s="177">
        <f>IF(N449="základní",J449,0)</f>
        <v>0</v>
      </c>
      <c r="BF449" s="177">
        <f>IF(N449="snížená",J449,0)</f>
        <v>0</v>
      </c>
      <c r="BG449" s="177">
        <f>IF(N449="zákl. přenesená",J449,0)</f>
        <v>0</v>
      </c>
      <c r="BH449" s="177">
        <f>IF(N449="sníž. přenesená",J449,0)</f>
        <v>0</v>
      </c>
      <c r="BI449" s="177">
        <f>IF(N449="nulová",J449,0)</f>
        <v>0</v>
      </c>
      <c r="BJ449" s="19" t="s">
        <v>15</v>
      </c>
      <c r="BK449" s="177">
        <f>ROUND(I449*H449,2)</f>
        <v>0</v>
      </c>
      <c r="BL449" s="19" t="s">
        <v>173</v>
      </c>
      <c r="BM449" s="176" t="s">
        <v>707</v>
      </c>
    </row>
    <row r="450" s="2" customFormat="1">
      <c r="A450" s="38"/>
      <c r="B450" s="39"/>
      <c r="C450" s="38"/>
      <c r="D450" s="178" t="s">
        <v>135</v>
      </c>
      <c r="E450" s="38"/>
      <c r="F450" s="179" t="s">
        <v>708</v>
      </c>
      <c r="G450" s="38"/>
      <c r="H450" s="38"/>
      <c r="I450" s="180"/>
      <c r="J450" s="38"/>
      <c r="K450" s="38"/>
      <c r="L450" s="39"/>
      <c r="M450" s="181"/>
      <c r="N450" s="182"/>
      <c r="O450" s="72"/>
      <c r="P450" s="72"/>
      <c r="Q450" s="72"/>
      <c r="R450" s="72"/>
      <c r="S450" s="72"/>
      <c r="T450" s="73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9" t="s">
        <v>135</v>
      </c>
      <c r="AU450" s="19" t="s">
        <v>80</v>
      </c>
    </row>
    <row r="451" s="13" customFormat="1">
      <c r="A451" s="13"/>
      <c r="B451" s="183"/>
      <c r="C451" s="13"/>
      <c r="D451" s="184" t="s">
        <v>137</v>
      </c>
      <c r="E451" s="185" t="s">
        <v>3</v>
      </c>
      <c r="F451" s="186" t="s">
        <v>296</v>
      </c>
      <c r="G451" s="13"/>
      <c r="H451" s="187">
        <v>474.84199999999998</v>
      </c>
      <c r="I451" s="188"/>
      <c r="J451" s="13"/>
      <c r="K451" s="13"/>
      <c r="L451" s="183"/>
      <c r="M451" s="189"/>
      <c r="N451" s="190"/>
      <c r="O451" s="190"/>
      <c r="P451" s="190"/>
      <c r="Q451" s="190"/>
      <c r="R451" s="190"/>
      <c r="S451" s="190"/>
      <c r="T451" s="19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5" t="s">
        <v>137</v>
      </c>
      <c r="AU451" s="185" t="s">
        <v>80</v>
      </c>
      <c r="AV451" s="13" t="s">
        <v>80</v>
      </c>
      <c r="AW451" s="13" t="s">
        <v>33</v>
      </c>
      <c r="AX451" s="13" t="s">
        <v>71</v>
      </c>
      <c r="AY451" s="185" t="s">
        <v>126</v>
      </c>
    </row>
    <row r="452" s="13" customFormat="1">
      <c r="A452" s="13"/>
      <c r="B452" s="183"/>
      <c r="C452" s="13"/>
      <c r="D452" s="184" t="s">
        <v>137</v>
      </c>
      <c r="E452" s="185" t="s">
        <v>3</v>
      </c>
      <c r="F452" s="186" t="s">
        <v>297</v>
      </c>
      <c r="G452" s="13"/>
      <c r="H452" s="187">
        <v>38.606000000000002</v>
      </c>
      <c r="I452" s="188"/>
      <c r="J452" s="13"/>
      <c r="K452" s="13"/>
      <c r="L452" s="183"/>
      <c r="M452" s="189"/>
      <c r="N452" s="190"/>
      <c r="O452" s="190"/>
      <c r="P452" s="190"/>
      <c r="Q452" s="190"/>
      <c r="R452" s="190"/>
      <c r="S452" s="190"/>
      <c r="T452" s="19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85" t="s">
        <v>137</v>
      </c>
      <c r="AU452" s="185" t="s">
        <v>80</v>
      </c>
      <c r="AV452" s="13" t="s">
        <v>80</v>
      </c>
      <c r="AW452" s="13" t="s">
        <v>33</v>
      </c>
      <c r="AX452" s="13" t="s">
        <v>71</v>
      </c>
      <c r="AY452" s="185" t="s">
        <v>126</v>
      </c>
    </row>
    <row r="453" s="14" customFormat="1">
      <c r="A453" s="14"/>
      <c r="B453" s="192"/>
      <c r="C453" s="14"/>
      <c r="D453" s="184" t="s">
        <v>137</v>
      </c>
      <c r="E453" s="193" t="s">
        <v>3</v>
      </c>
      <c r="F453" s="194" t="s">
        <v>139</v>
      </c>
      <c r="G453" s="14"/>
      <c r="H453" s="195">
        <v>513.44799999999998</v>
      </c>
      <c r="I453" s="196"/>
      <c r="J453" s="14"/>
      <c r="K453" s="14"/>
      <c r="L453" s="192"/>
      <c r="M453" s="197"/>
      <c r="N453" s="198"/>
      <c r="O453" s="198"/>
      <c r="P453" s="198"/>
      <c r="Q453" s="198"/>
      <c r="R453" s="198"/>
      <c r="S453" s="198"/>
      <c r="T453" s="19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193" t="s">
        <v>137</v>
      </c>
      <c r="AU453" s="193" t="s">
        <v>80</v>
      </c>
      <c r="AV453" s="14" t="s">
        <v>134</v>
      </c>
      <c r="AW453" s="14" t="s">
        <v>33</v>
      </c>
      <c r="AX453" s="14" t="s">
        <v>15</v>
      </c>
      <c r="AY453" s="193" t="s">
        <v>126</v>
      </c>
    </row>
    <row r="454" s="2" customFormat="1" ht="37.8" customHeight="1">
      <c r="A454" s="38"/>
      <c r="B454" s="164"/>
      <c r="C454" s="165" t="s">
        <v>709</v>
      </c>
      <c r="D454" s="165" t="s">
        <v>129</v>
      </c>
      <c r="E454" s="166" t="s">
        <v>710</v>
      </c>
      <c r="F454" s="167" t="s">
        <v>711</v>
      </c>
      <c r="G454" s="168" t="s">
        <v>132</v>
      </c>
      <c r="H454" s="169">
        <v>513.44799999999998</v>
      </c>
      <c r="I454" s="170"/>
      <c r="J454" s="171">
        <f>ROUND(I454*H454,2)</f>
        <v>0</v>
      </c>
      <c r="K454" s="167" t="s">
        <v>133</v>
      </c>
      <c r="L454" s="39"/>
      <c r="M454" s="172" t="s">
        <v>3</v>
      </c>
      <c r="N454" s="173" t="s">
        <v>42</v>
      </c>
      <c r="O454" s="72"/>
      <c r="P454" s="174">
        <f>O454*H454</f>
        <v>0</v>
      </c>
      <c r="Q454" s="174">
        <v>0</v>
      </c>
      <c r="R454" s="174">
        <f>Q454*H454</f>
        <v>0</v>
      </c>
      <c r="S454" s="174">
        <v>0</v>
      </c>
      <c r="T454" s="175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176" t="s">
        <v>173</v>
      </c>
      <c r="AT454" s="176" t="s">
        <v>129</v>
      </c>
      <c r="AU454" s="176" t="s">
        <v>80</v>
      </c>
      <c r="AY454" s="19" t="s">
        <v>126</v>
      </c>
      <c r="BE454" s="177">
        <f>IF(N454="základní",J454,0)</f>
        <v>0</v>
      </c>
      <c r="BF454" s="177">
        <f>IF(N454="snížená",J454,0)</f>
        <v>0</v>
      </c>
      <c r="BG454" s="177">
        <f>IF(N454="zákl. přenesená",J454,0)</f>
        <v>0</v>
      </c>
      <c r="BH454" s="177">
        <f>IF(N454="sníž. přenesená",J454,0)</f>
        <v>0</v>
      </c>
      <c r="BI454" s="177">
        <f>IF(N454="nulová",J454,0)</f>
        <v>0</v>
      </c>
      <c r="BJ454" s="19" t="s">
        <v>15</v>
      </c>
      <c r="BK454" s="177">
        <f>ROUND(I454*H454,2)</f>
        <v>0</v>
      </c>
      <c r="BL454" s="19" t="s">
        <v>173</v>
      </c>
      <c r="BM454" s="176" t="s">
        <v>712</v>
      </c>
    </row>
    <row r="455" s="2" customFormat="1">
      <c r="A455" s="38"/>
      <c r="B455" s="39"/>
      <c r="C455" s="38"/>
      <c r="D455" s="178" t="s">
        <v>135</v>
      </c>
      <c r="E455" s="38"/>
      <c r="F455" s="179" t="s">
        <v>713</v>
      </c>
      <c r="G455" s="38"/>
      <c r="H455" s="38"/>
      <c r="I455" s="180"/>
      <c r="J455" s="38"/>
      <c r="K455" s="38"/>
      <c r="L455" s="39"/>
      <c r="M455" s="181"/>
      <c r="N455" s="182"/>
      <c r="O455" s="72"/>
      <c r="P455" s="72"/>
      <c r="Q455" s="72"/>
      <c r="R455" s="72"/>
      <c r="S455" s="72"/>
      <c r="T455" s="73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9" t="s">
        <v>135</v>
      </c>
      <c r="AU455" s="19" t="s">
        <v>80</v>
      </c>
    </row>
    <row r="456" s="13" customFormat="1">
      <c r="A456" s="13"/>
      <c r="B456" s="183"/>
      <c r="C456" s="13"/>
      <c r="D456" s="184" t="s">
        <v>137</v>
      </c>
      <c r="E456" s="185" t="s">
        <v>3</v>
      </c>
      <c r="F456" s="186" t="s">
        <v>296</v>
      </c>
      <c r="G456" s="13"/>
      <c r="H456" s="187">
        <v>474.84199999999998</v>
      </c>
      <c r="I456" s="188"/>
      <c r="J456" s="13"/>
      <c r="K456" s="13"/>
      <c r="L456" s="183"/>
      <c r="M456" s="189"/>
      <c r="N456" s="190"/>
      <c r="O456" s="190"/>
      <c r="P456" s="190"/>
      <c r="Q456" s="190"/>
      <c r="R456" s="190"/>
      <c r="S456" s="190"/>
      <c r="T456" s="19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5" t="s">
        <v>137</v>
      </c>
      <c r="AU456" s="185" t="s">
        <v>80</v>
      </c>
      <c r="AV456" s="13" t="s">
        <v>80</v>
      </c>
      <c r="AW456" s="13" t="s">
        <v>33</v>
      </c>
      <c r="AX456" s="13" t="s">
        <v>71</v>
      </c>
      <c r="AY456" s="185" t="s">
        <v>126</v>
      </c>
    </row>
    <row r="457" s="13" customFormat="1">
      <c r="A457" s="13"/>
      <c r="B457" s="183"/>
      <c r="C457" s="13"/>
      <c r="D457" s="184" t="s">
        <v>137</v>
      </c>
      <c r="E457" s="185" t="s">
        <v>3</v>
      </c>
      <c r="F457" s="186" t="s">
        <v>297</v>
      </c>
      <c r="G457" s="13"/>
      <c r="H457" s="187">
        <v>38.606000000000002</v>
      </c>
      <c r="I457" s="188"/>
      <c r="J457" s="13"/>
      <c r="K457" s="13"/>
      <c r="L457" s="183"/>
      <c r="M457" s="189"/>
      <c r="N457" s="190"/>
      <c r="O457" s="190"/>
      <c r="P457" s="190"/>
      <c r="Q457" s="190"/>
      <c r="R457" s="190"/>
      <c r="S457" s="190"/>
      <c r="T457" s="19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5" t="s">
        <v>137</v>
      </c>
      <c r="AU457" s="185" t="s">
        <v>80</v>
      </c>
      <c r="AV457" s="13" t="s">
        <v>80</v>
      </c>
      <c r="AW457" s="13" t="s">
        <v>33</v>
      </c>
      <c r="AX457" s="13" t="s">
        <v>71</v>
      </c>
      <c r="AY457" s="185" t="s">
        <v>126</v>
      </c>
    </row>
    <row r="458" s="14" customFormat="1">
      <c r="A458" s="14"/>
      <c r="B458" s="192"/>
      <c r="C458" s="14"/>
      <c r="D458" s="184" t="s">
        <v>137</v>
      </c>
      <c r="E458" s="193" t="s">
        <v>3</v>
      </c>
      <c r="F458" s="194" t="s">
        <v>139</v>
      </c>
      <c r="G458" s="14"/>
      <c r="H458" s="195">
        <v>513.44799999999998</v>
      </c>
      <c r="I458" s="196"/>
      <c r="J458" s="14"/>
      <c r="K458" s="14"/>
      <c r="L458" s="192"/>
      <c r="M458" s="197"/>
      <c r="N458" s="198"/>
      <c r="O458" s="198"/>
      <c r="P458" s="198"/>
      <c r="Q458" s="198"/>
      <c r="R458" s="198"/>
      <c r="S458" s="198"/>
      <c r="T458" s="19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3" t="s">
        <v>137</v>
      </c>
      <c r="AU458" s="193" t="s">
        <v>80</v>
      </c>
      <c r="AV458" s="14" t="s">
        <v>134</v>
      </c>
      <c r="AW458" s="14" t="s">
        <v>33</v>
      </c>
      <c r="AX458" s="14" t="s">
        <v>15</v>
      </c>
      <c r="AY458" s="193" t="s">
        <v>126</v>
      </c>
    </row>
    <row r="459" s="12" customFormat="1" ht="25.92" customHeight="1">
      <c r="A459" s="12"/>
      <c r="B459" s="151"/>
      <c r="C459" s="12"/>
      <c r="D459" s="152" t="s">
        <v>70</v>
      </c>
      <c r="E459" s="153" t="s">
        <v>714</v>
      </c>
      <c r="F459" s="153" t="s">
        <v>715</v>
      </c>
      <c r="G459" s="12"/>
      <c r="H459" s="12"/>
      <c r="I459" s="154"/>
      <c r="J459" s="155">
        <f>BK459</f>
        <v>0</v>
      </c>
      <c r="K459" s="12"/>
      <c r="L459" s="151"/>
      <c r="M459" s="156"/>
      <c r="N459" s="157"/>
      <c r="O459" s="157"/>
      <c r="P459" s="158">
        <f>P460+P463+P466+P469+P472</f>
        <v>0</v>
      </c>
      <c r="Q459" s="157"/>
      <c r="R459" s="158">
        <f>R460+R463+R466+R469+R472</f>
        <v>0</v>
      </c>
      <c r="S459" s="157"/>
      <c r="T459" s="159">
        <f>T460+T463+T466+T469+T472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152" t="s">
        <v>183</v>
      </c>
      <c r="AT459" s="160" t="s">
        <v>70</v>
      </c>
      <c r="AU459" s="160" t="s">
        <v>71</v>
      </c>
      <c r="AY459" s="152" t="s">
        <v>126</v>
      </c>
      <c r="BK459" s="161">
        <f>BK460+BK463+BK466+BK469+BK472</f>
        <v>0</v>
      </c>
    </row>
    <row r="460" s="12" customFormat="1" ht="22.8" customHeight="1">
      <c r="A460" s="12"/>
      <c r="B460" s="151"/>
      <c r="C460" s="12"/>
      <c r="D460" s="152" t="s">
        <v>70</v>
      </c>
      <c r="E460" s="162" t="s">
        <v>716</v>
      </c>
      <c r="F460" s="162" t="s">
        <v>717</v>
      </c>
      <c r="G460" s="12"/>
      <c r="H460" s="12"/>
      <c r="I460" s="154"/>
      <c r="J460" s="163">
        <f>BK460</f>
        <v>0</v>
      </c>
      <c r="K460" s="12"/>
      <c r="L460" s="151"/>
      <c r="M460" s="156"/>
      <c r="N460" s="157"/>
      <c r="O460" s="157"/>
      <c r="P460" s="158">
        <f>SUM(P461:P462)</f>
        <v>0</v>
      </c>
      <c r="Q460" s="157"/>
      <c r="R460" s="158">
        <f>SUM(R461:R462)</f>
        <v>0</v>
      </c>
      <c r="S460" s="157"/>
      <c r="T460" s="159">
        <f>SUM(T461:T462)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52" t="s">
        <v>183</v>
      </c>
      <c r="AT460" s="160" t="s">
        <v>70</v>
      </c>
      <c r="AU460" s="160" t="s">
        <v>15</v>
      </c>
      <c r="AY460" s="152" t="s">
        <v>126</v>
      </c>
      <c r="BK460" s="161">
        <f>SUM(BK461:BK462)</f>
        <v>0</v>
      </c>
    </row>
    <row r="461" s="2" customFormat="1" ht="16.5" customHeight="1">
      <c r="A461" s="38"/>
      <c r="B461" s="164"/>
      <c r="C461" s="165" t="s">
        <v>407</v>
      </c>
      <c r="D461" s="165" t="s">
        <v>129</v>
      </c>
      <c r="E461" s="166" t="s">
        <v>718</v>
      </c>
      <c r="F461" s="167" t="s">
        <v>717</v>
      </c>
      <c r="G461" s="168" t="s">
        <v>719</v>
      </c>
      <c r="H461" s="169">
        <v>1</v>
      </c>
      <c r="I461" s="170"/>
      <c r="J461" s="171">
        <f>ROUND(I461*H461,2)</f>
        <v>0</v>
      </c>
      <c r="K461" s="167" t="s">
        <v>133</v>
      </c>
      <c r="L461" s="39"/>
      <c r="M461" s="172" t="s">
        <v>3</v>
      </c>
      <c r="N461" s="173" t="s">
        <v>42</v>
      </c>
      <c r="O461" s="72"/>
      <c r="P461" s="174">
        <f>O461*H461</f>
        <v>0</v>
      </c>
      <c r="Q461" s="174">
        <v>0</v>
      </c>
      <c r="R461" s="174">
        <f>Q461*H461</f>
        <v>0</v>
      </c>
      <c r="S461" s="174">
        <v>0</v>
      </c>
      <c r="T461" s="175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76" t="s">
        <v>134</v>
      </c>
      <c r="AT461" s="176" t="s">
        <v>129</v>
      </c>
      <c r="AU461" s="176" t="s">
        <v>80</v>
      </c>
      <c r="AY461" s="19" t="s">
        <v>126</v>
      </c>
      <c r="BE461" s="177">
        <f>IF(N461="základní",J461,0)</f>
        <v>0</v>
      </c>
      <c r="BF461" s="177">
        <f>IF(N461="snížená",J461,0)</f>
        <v>0</v>
      </c>
      <c r="BG461" s="177">
        <f>IF(N461="zákl. přenesená",J461,0)</f>
        <v>0</v>
      </c>
      <c r="BH461" s="177">
        <f>IF(N461="sníž. přenesená",J461,0)</f>
        <v>0</v>
      </c>
      <c r="BI461" s="177">
        <f>IF(N461="nulová",J461,0)</f>
        <v>0</v>
      </c>
      <c r="BJ461" s="19" t="s">
        <v>15</v>
      </c>
      <c r="BK461" s="177">
        <f>ROUND(I461*H461,2)</f>
        <v>0</v>
      </c>
      <c r="BL461" s="19" t="s">
        <v>134</v>
      </c>
      <c r="BM461" s="176" t="s">
        <v>720</v>
      </c>
    </row>
    <row r="462" s="2" customFormat="1">
      <c r="A462" s="38"/>
      <c r="B462" s="39"/>
      <c r="C462" s="38"/>
      <c r="D462" s="178" t="s">
        <v>135</v>
      </c>
      <c r="E462" s="38"/>
      <c r="F462" s="179" t="s">
        <v>721</v>
      </c>
      <c r="G462" s="38"/>
      <c r="H462" s="38"/>
      <c r="I462" s="180"/>
      <c r="J462" s="38"/>
      <c r="K462" s="38"/>
      <c r="L462" s="39"/>
      <c r="M462" s="181"/>
      <c r="N462" s="182"/>
      <c r="O462" s="72"/>
      <c r="P462" s="72"/>
      <c r="Q462" s="72"/>
      <c r="R462" s="72"/>
      <c r="S462" s="72"/>
      <c r="T462" s="73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9" t="s">
        <v>135</v>
      </c>
      <c r="AU462" s="19" t="s">
        <v>80</v>
      </c>
    </row>
    <row r="463" s="12" customFormat="1" ht="22.8" customHeight="1">
      <c r="A463" s="12"/>
      <c r="B463" s="151"/>
      <c r="C463" s="12"/>
      <c r="D463" s="152" t="s">
        <v>70</v>
      </c>
      <c r="E463" s="162" t="s">
        <v>722</v>
      </c>
      <c r="F463" s="162" t="s">
        <v>723</v>
      </c>
      <c r="G463" s="12"/>
      <c r="H463" s="12"/>
      <c r="I463" s="154"/>
      <c r="J463" s="163">
        <f>BK463</f>
        <v>0</v>
      </c>
      <c r="K463" s="12"/>
      <c r="L463" s="151"/>
      <c r="M463" s="156"/>
      <c r="N463" s="157"/>
      <c r="O463" s="157"/>
      <c r="P463" s="158">
        <f>SUM(P464:P465)</f>
        <v>0</v>
      </c>
      <c r="Q463" s="157"/>
      <c r="R463" s="158">
        <f>SUM(R464:R465)</f>
        <v>0</v>
      </c>
      <c r="S463" s="157"/>
      <c r="T463" s="159">
        <f>SUM(T464:T465)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152" t="s">
        <v>183</v>
      </c>
      <c r="AT463" s="160" t="s">
        <v>70</v>
      </c>
      <c r="AU463" s="160" t="s">
        <v>15</v>
      </c>
      <c r="AY463" s="152" t="s">
        <v>126</v>
      </c>
      <c r="BK463" s="161">
        <f>SUM(BK464:BK465)</f>
        <v>0</v>
      </c>
    </row>
    <row r="464" s="2" customFormat="1" ht="16.5" customHeight="1">
      <c r="A464" s="38"/>
      <c r="B464" s="164"/>
      <c r="C464" s="165" t="s">
        <v>724</v>
      </c>
      <c r="D464" s="165" t="s">
        <v>129</v>
      </c>
      <c r="E464" s="166" t="s">
        <v>725</v>
      </c>
      <c r="F464" s="167" t="s">
        <v>723</v>
      </c>
      <c r="G464" s="168" t="s">
        <v>719</v>
      </c>
      <c r="H464" s="169">
        <v>1</v>
      </c>
      <c r="I464" s="170"/>
      <c r="J464" s="171">
        <f>ROUND(I464*H464,2)</f>
        <v>0</v>
      </c>
      <c r="K464" s="167" t="s">
        <v>133</v>
      </c>
      <c r="L464" s="39"/>
      <c r="M464" s="172" t="s">
        <v>3</v>
      </c>
      <c r="N464" s="173" t="s">
        <v>42</v>
      </c>
      <c r="O464" s="72"/>
      <c r="P464" s="174">
        <f>O464*H464</f>
        <v>0</v>
      </c>
      <c r="Q464" s="174">
        <v>0</v>
      </c>
      <c r="R464" s="174">
        <f>Q464*H464</f>
        <v>0</v>
      </c>
      <c r="S464" s="174">
        <v>0</v>
      </c>
      <c r="T464" s="175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176" t="s">
        <v>134</v>
      </c>
      <c r="AT464" s="176" t="s">
        <v>129</v>
      </c>
      <c r="AU464" s="176" t="s">
        <v>80</v>
      </c>
      <c r="AY464" s="19" t="s">
        <v>126</v>
      </c>
      <c r="BE464" s="177">
        <f>IF(N464="základní",J464,0)</f>
        <v>0</v>
      </c>
      <c r="BF464" s="177">
        <f>IF(N464="snížená",J464,0)</f>
        <v>0</v>
      </c>
      <c r="BG464" s="177">
        <f>IF(N464="zákl. přenesená",J464,0)</f>
        <v>0</v>
      </c>
      <c r="BH464" s="177">
        <f>IF(N464="sníž. přenesená",J464,0)</f>
        <v>0</v>
      </c>
      <c r="BI464" s="177">
        <f>IF(N464="nulová",J464,0)</f>
        <v>0</v>
      </c>
      <c r="BJ464" s="19" t="s">
        <v>15</v>
      </c>
      <c r="BK464" s="177">
        <f>ROUND(I464*H464,2)</f>
        <v>0</v>
      </c>
      <c r="BL464" s="19" t="s">
        <v>134</v>
      </c>
      <c r="BM464" s="176" t="s">
        <v>726</v>
      </c>
    </row>
    <row r="465" s="2" customFormat="1">
      <c r="A465" s="38"/>
      <c r="B465" s="39"/>
      <c r="C465" s="38"/>
      <c r="D465" s="178" t="s">
        <v>135</v>
      </c>
      <c r="E465" s="38"/>
      <c r="F465" s="179" t="s">
        <v>727</v>
      </c>
      <c r="G465" s="38"/>
      <c r="H465" s="38"/>
      <c r="I465" s="180"/>
      <c r="J465" s="38"/>
      <c r="K465" s="38"/>
      <c r="L465" s="39"/>
      <c r="M465" s="181"/>
      <c r="N465" s="182"/>
      <c r="O465" s="72"/>
      <c r="P465" s="72"/>
      <c r="Q465" s="72"/>
      <c r="R465" s="72"/>
      <c r="S465" s="72"/>
      <c r="T465" s="73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9" t="s">
        <v>135</v>
      </c>
      <c r="AU465" s="19" t="s">
        <v>80</v>
      </c>
    </row>
    <row r="466" s="12" customFormat="1" ht="22.8" customHeight="1">
      <c r="A466" s="12"/>
      <c r="B466" s="151"/>
      <c r="C466" s="12"/>
      <c r="D466" s="152" t="s">
        <v>70</v>
      </c>
      <c r="E466" s="162" t="s">
        <v>728</v>
      </c>
      <c r="F466" s="162" t="s">
        <v>729</v>
      </c>
      <c r="G466" s="12"/>
      <c r="H466" s="12"/>
      <c r="I466" s="154"/>
      <c r="J466" s="163">
        <f>BK466</f>
        <v>0</v>
      </c>
      <c r="K466" s="12"/>
      <c r="L466" s="151"/>
      <c r="M466" s="156"/>
      <c r="N466" s="157"/>
      <c r="O466" s="157"/>
      <c r="P466" s="158">
        <f>SUM(P467:P468)</f>
        <v>0</v>
      </c>
      <c r="Q466" s="157"/>
      <c r="R466" s="158">
        <f>SUM(R467:R468)</f>
        <v>0</v>
      </c>
      <c r="S466" s="157"/>
      <c r="T466" s="159">
        <f>SUM(T467:T468)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152" t="s">
        <v>183</v>
      </c>
      <c r="AT466" s="160" t="s">
        <v>70</v>
      </c>
      <c r="AU466" s="160" t="s">
        <v>15</v>
      </c>
      <c r="AY466" s="152" t="s">
        <v>126</v>
      </c>
      <c r="BK466" s="161">
        <f>SUM(BK467:BK468)</f>
        <v>0</v>
      </c>
    </row>
    <row r="467" s="2" customFormat="1" ht="16.5" customHeight="1">
      <c r="A467" s="38"/>
      <c r="B467" s="164"/>
      <c r="C467" s="165" t="s">
        <v>411</v>
      </c>
      <c r="D467" s="165" t="s">
        <v>129</v>
      </c>
      <c r="E467" s="166" t="s">
        <v>730</v>
      </c>
      <c r="F467" s="167" t="s">
        <v>729</v>
      </c>
      <c r="G467" s="168" t="s">
        <v>719</v>
      </c>
      <c r="H467" s="169">
        <v>1</v>
      </c>
      <c r="I467" s="170"/>
      <c r="J467" s="171">
        <f>ROUND(I467*H467,2)</f>
        <v>0</v>
      </c>
      <c r="K467" s="167" t="s">
        <v>133</v>
      </c>
      <c r="L467" s="39"/>
      <c r="M467" s="172" t="s">
        <v>3</v>
      </c>
      <c r="N467" s="173" t="s">
        <v>42</v>
      </c>
      <c r="O467" s="72"/>
      <c r="P467" s="174">
        <f>O467*H467</f>
        <v>0</v>
      </c>
      <c r="Q467" s="174">
        <v>0</v>
      </c>
      <c r="R467" s="174">
        <f>Q467*H467</f>
        <v>0</v>
      </c>
      <c r="S467" s="174">
        <v>0</v>
      </c>
      <c r="T467" s="175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176" t="s">
        <v>134</v>
      </c>
      <c r="AT467" s="176" t="s">
        <v>129</v>
      </c>
      <c r="AU467" s="176" t="s">
        <v>80</v>
      </c>
      <c r="AY467" s="19" t="s">
        <v>126</v>
      </c>
      <c r="BE467" s="177">
        <f>IF(N467="základní",J467,0)</f>
        <v>0</v>
      </c>
      <c r="BF467" s="177">
        <f>IF(N467="snížená",J467,0)</f>
        <v>0</v>
      </c>
      <c r="BG467" s="177">
        <f>IF(N467="zákl. přenesená",J467,0)</f>
        <v>0</v>
      </c>
      <c r="BH467" s="177">
        <f>IF(N467="sníž. přenesená",J467,0)</f>
        <v>0</v>
      </c>
      <c r="BI467" s="177">
        <f>IF(N467="nulová",J467,0)</f>
        <v>0</v>
      </c>
      <c r="BJ467" s="19" t="s">
        <v>15</v>
      </c>
      <c r="BK467" s="177">
        <f>ROUND(I467*H467,2)</f>
        <v>0</v>
      </c>
      <c r="BL467" s="19" t="s">
        <v>134</v>
      </c>
      <c r="BM467" s="176" t="s">
        <v>731</v>
      </c>
    </row>
    <row r="468" s="2" customFormat="1">
      <c r="A468" s="38"/>
      <c r="B468" s="39"/>
      <c r="C468" s="38"/>
      <c r="D468" s="178" t="s">
        <v>135</v>
      </c>
      <c r="E468" s="38"/>
      <c r="F468" s="179" t="s">
        <v>732</v>
      </c>
      <c r="G468" s="38"/>
      <c r="H468" s="38"/>
      <c r="I468" s="180"/>
      <c r="J468" s="38"/>
      <c r="K468" s="38"/>
      <c r="L468" s="39"/>
      <c r="M468" s="181"/>
      <c r="N468" s="182"/>
      <c r="O468" s="72"/>
      <c r="P468" s="72"/>
      <c r="Q468" s="72"/>
      <c r="R468" s="72"/>
      <c r="S468" s="72"/>
      <c r="T468" s="73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9" t="s">
        <v>135</v>
      </c>
      <c r="AU468" s="19" t="s">
        <v>80</v>
      </c>
    </row>
    <row r="469" s="12" customFormat="1" ht="22.8" customHeight="1">
      <c r="A469" s="12"/>
      <c r="B469" s="151"/>
      <c r="C469" s="12"/>
      <c r="D469" s="152" t="s">
        <v>70</v>
      </c>
      <c r="E469" s="162" t="s">
        <v>733</v>
      </c>
      <c r="F469" s="162" t="s">
        <v>734</v>
      </c>
      <c r="G469" s="12"/>
      <c r="H469" s="12"/>
      <c r="I469" s="154"/>
      <c r="J469" s="163">
        <f>BK469</f>
        <v>0</v>
      </c>
      <c r="K469" s="12"/>
      <c r="L469" s="151"/>
      <c r="M469" s="156"/>
      <c r="N469" s="157"/>
      <c r="O469" s="157"/>
      <c r="P469" s="158">
        <f>SUM(P470:P471)</f>
        <v>0</v>
      </c>
      <c r="Q469" s="157"/>
      <c r="R469" s="158">
        <f>SUM(R470:R471)</f>
        <v>0</v>
      </c>
      <c r="S469" s="157"/>
      <c r="T469" s="159">
        <f>SUM(T470:T471)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152" t="s">
        <v>183</v>
      </c>
      <c r="AT469" s="160" t="s">
        <v>70</v>
      </c>
      <c r="AU469" s="160" t="s">
        <v>15</v>
      </c>
      <c r="AY469" s="152" t="s">
        <v>126</v>
      </c>
      <c r="BK469" s="161">
        <f>SUM(BK470:BK471)</f>
        <v>0</v>
      </c>
    </row>
    <row r="470" s="2" customFormat="1" ht="16.5" customHeight="1">
      <c r="A470" s="38"/>
      <c r="B470" s="164"/>
      <c r="C470" s="165" t="s">
        <v>735</v>
      </c>
      <c r="D470" s="165" t="s">
        <v>129</v>
      </c>
      <c r="E470" s="166" t="s">
        <v>736</v>
      </c>
      <c r="F470" s="167" t="s">
        <v>734</v>
      </c>
      <c r="G470" s="168" t="s">
        <v>719</v>
      </c>
      <c r="H470" s="169">
        <v>1</v>
      </c>
      <c r="I470" s="170"/>
      <c r="J470" s="171">
        <f>ROUND(I470*H470,2)</f>
        <v>0</v>
      </c>
      <c r="K470" s="167" t="s">
        <v>133</v>
      </c>
      <c r="L470" s="39"/>
      <c r="M470" s="172" t="s">
        <v>3</v>
      </c>
      <c r="N470" s="173" t="s">
        <v>42</v>
      </c>
      <c r="O470" s="72"/>
      <c r="P470" s="174">
        <f>O470*H470</f>
        <v>0</v>
      </c>
      <c r="Q470" s="174">
        <v>0</v>
      </c>
      <c r="R470" s="174">
        <f>Q470*H470</f>
        <v>0</v>
      </c>
      <c r="S470" s="174">
        <v>0</v>
      </c>
      <c r="T470" s="175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176" t="s">
        <v>134</v>
      </c>
      <c r="AT470" s="176" t="s">
        <v>129</v>
      </c>
      <c r="AU470" s="176" t="s">
        <v>80</v>
      </c>
      <c r="AY470" s="19" t="s">
        <v>126</v>
      </c>
      <c r="BE470" s="177">
        <f>IF(N470="základní",J470,0)</f>
        <v>0</v>
      </c>
      <c r="BF470" s="177">
        <f>IF(N470="snížená",J470,0)</f>
        <v>0</v>
      </c>
      <c r="BG470" s="177">
        <f>IF(N470="zákl. přenesená",J470,0)</f>
        <v>0</v>
      </c>
      <c r="BH470" s="177">
        <f>IF(N470="sníž. přenesená",J470,0)</f>
        <v>0</v>
      </c>
      <c r="BI470" s="177">
        <f>IF(N470="nulová",J470,0)</f>
        <v>0</v>
      </c>
      <c r="BJ470" s="19" t="s">
        <v>15</v>
      </c>
      <c r="BK470" s="177">
        <f>ROUND(I470*H470,2)</f>
        <v>0</v>
      </c>
      <c r="BL470" s="19" t="s">
        <v>134</v>
      </c>
      <c r="BM470" s="176" t="s">
        <v>737</v>
      </c>
    </row>
    <row r="471" s="2" customFormat="1">
      <c r="A471" s="38"/>
      <c r="B471" s="39"/>
      <c r="C471" s="38"/>
      <c r="D471" s="178" t="s">
        <v>135</v>
      </c>
      <c r="E471" s="38"/>
      <c r="F471" s="179" t="s">
        <v>738</v>
      </c>
      <c r="G471" s="38"/>
      <c r="H471" s="38"/>
      <c r="I471" s="180"/>
      <c r="J471" s="38"/>
      <c r="K471" s="38"/>
      <c r="L471" s="39"/>
      <c r="M471" s="181"/>
      <c r="N471" s="182"/>
      <c r="O471" s="72"/>
      <c r="P471" s="72"/>
      <c r="Q471" s="72"/>
      <c r="R471" s="72"/>
      <c r="S471" s="72"/>
      <c r="T471" s="73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9" t="s">
        <v>135</v>
      </c>
      <c r="AU471" s="19" t="s">
        <v>80</v>
      </c>
    </row>
    <row r="472" s="12" customFormat="1" ht="22.8" customHeight="1">
      <c r="A472" s="12"/>
      <c r="B472" s="151"/>
      <c r="C472" s="12"/>
      <c r="D472" s="152" t="s">
        <v>70</v>
      </c>
      <c r="E472" s="162" t="s">
        <v>739</v>
      </c>
      <c r="F472" s="162" t="s">
        <v>740</v>
      </c>
      <c r="G472" s="12"/>
      <c r="H472" s="12"/>
      <c r="I472" s="154"/>
      <c r="J472" s="163">
        <f>BK472</f>
        <v>0</v>
      </c>
      <c r="K472" s="12"/>
      <c r="L472" s="151"/>
      <c r="M472" s="156"/>
      <c r="N472" s="157"/>
      <c r="O472" s="157"/>
      <c r="P472" s="158">
        <f>SUM(P473:P474)</f>
        <v>0</v>
      </c>
      <c r="Q472" s="157"/>
      <c r="R472" s="158">
        <f>SUM(R473:R474)</f>
        <v>0</v>
      </c>
      <c r="S472" s="157"/>
      <c r="T472" s="159">
        <f>SUM(T473:T474)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152" t="s">
        <v>183</v>
      </c>
      <c r="AT472" s="160" t="s">
        <v>70</v>
      </c>
      <c r="AU472" s="160" t="s">
        <v>15</v>
      </c>
      <c r="AY472" s="152" t="s">
        <v>126</v>
      </c>
      <c r="BK472" s="161">
        <f>SUM(BK473:BK474)</f>
        <v>0</v>
      </c>
    </row>
    <row r="473" s="2" customFormat="1" ht="16.5" customHeight="1">
      <c r="A473" s="38"/>
      <c r="B473" s="164"/>
      <c r="C473" s="165" t="s">
        <v>416</v>
      </c>
      <c r="D473" s="165" t="s">
        <v>129</v>
      </c>
      <c r="E473" s="166" t="s">
        <v>741</v>
      </c>
      <c r="F473" s="167" t="s">
        <v>740</v>
      </c>
      <c r="G473" s="168" t="s">
        <v>719</v>
      </c>
      <c r="H473" s="169">
        <v>1</v>
      </c>
      <c r="I473" s="170"/>
      <c r="J473" s="171">
        <f>ROUND(I473*H473,2)</f>
        <v>0</v>
      </c>
      <c r="K473" s="167" t="s">
        <v>133</v>
      </c>
      <c r="L473" s="39"/>
      <c r="M473" s="172" t="s">
        <v>3</v>
      </c>
      <c r="N473" s="173" t="s">
        <v>42</v>
      </c>
      <c r="O473" s="72"/>
      <c r="P473" s="174">
        <f>O473*H473</f>
        <v>0</v>
      </c>
      <c r="Q473" s="174">
        <v>0</v>
      </c>
      <c r="R473" s="174">
        <f>Q473*H473</f>
        <v>0</v>
      </c>
      <c r="S473" s="174">
        <v>0</v>
      </c>
      <c r="T473" s="175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176" t="s">
        <v>134</v>
      </c>
      <c r="AT473" s="176" t="s">
        <v>129</v>
      </c>
      <c r="AU473" s="176" t="s">
        <v>80</v>
      </c>
      <c r="AY473" s="19" t="s">
        <v>126</v>
      </c>
      <c r="BE473" s="177">
        <f>IF(N473="základní",J473,0)</f>
        <v>0</v>
      </c>
      <c r="BF473" s="177">
        <f>IF(N473="snížená",J473,0)</f>
        <v>0</v>
      </c>
      <c r="BG473" s="177">
        <f>IF(N473="zákl. přenesená",J473,0)</f>
        <v>0</v>
      </c>
      <c r="BH473" s="177">
        <f>IF(N473="sníž. přenesená",J473,0)</f>
        <v>0</v>
      </c>
      <c r="BI473" s="177">
        <f>IF(N473="nulová",J473,0)</f>
        <v>0</v>
      </c>
      <c r="BJ473" s="19" t="s">
        <v>15</v>
      </c>
      <c r="BK473" s="177">
        <f>ROUND(I473*H473,2)</f>
        <v>0</v>
      </c>
      <c r="BL473" s="19" t="s">
        <v>134</v>
      </c>
      <c r="BM473" s="176" t="s">
        <v>742</v>
      </c>
    </row>
    <row r="474" s="2" customFormat="1">
      <c r="A474" s="38"/>
      <c r="B474" s="39"/>
      <c r="C474" s="38"/>
      <c r="D474" s="178" t="s">
        <v>135</v>
      </c>
      <c r="E474" s="38"/>
      <c r="F474" s="179" t="s">
        <v>743</v>
      </c>
      <c r="G474" s="38"/>
      <c r="H474" s="38"/>
      <c r="I474" s="180"/>
      <c r="J474" s="38"/>
      <c r="K474" s="38"/>
      <c r="L474" s="39"/>
      <c r="M474" s="217"/>
      <c r="N474" s="218"/>
      <c r="O474" s="219"/>
      <c r="P474" s="219"/>
      <c r="Q474" s="219"/>
      <c r="R474" s="219"/>
      <c r="S474" s="219"/>
      <c r="T474" s="220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9" t="s">
        <v>135</v>
      </c>
      <c r="AU474" s="19" t="s">
        <v>80</v>
      </c>
    </row>
    <row r="475" s="2" customFormat="1" ht="6.96" customHeight="1">
      <c r="A475" s="38"/>
      <c r="B475" s="55"/>
      <c r="C475" s="56"/>
      <c r="D475" s="56"/>
      <c r="E475" s="56"/>
      <c r="F475" s="56"/>
      <c r="G475" s="56"/>
      <c r="H475" s="56"/>
      <c r="I475" s="56"/>
      <c r="J475" s="56"/>
      <c r="K475" s="56"/>
      <c r="L475" s="39"/>
      <c r="M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</row>
  </sheetData>
  <autoFilter ref="C98:K474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3" r:id="rId1" display="https://podminky.urs.cz/item/CS_URS_2022_01/113106121"/>
    <hyperlink ref="F107" r:id="rId2" display="https://podminky.urs.cz/item/CS_URS_2022_01/113106122"/>
    <hyperlink ref="F111" r:id="rId3" display="https://podminky.urs.cz/item/CS_URS_2022_01/132212331"/>
    <hyperlink ref="F117" r:id="rId4" display="https://podminky.urs.cz/item/CS_URS_2022_01/162751117"/>
    <hyperlink ref="F119" r:id="rId5" display="https://podminky.urs.cz/item/CS_URS_2022_01/162751119"/>
    <hyperlink ref="F121" r:id="rId6" display="https://podminky.urs.cz/item/CS_URS_2022_01/171251201"/>
    <hyperlink ref="F123" r:id="rId7" display="https://podminky.urs.cz/item/CS_URS_2022_01/171201231"/>
    <hyperlink ref="F127" r:id="rId8" display="https://podminky.urs.cz/item/CS_URS_2022_01/174151101"/>
    <hyperlink ref="F133" r:id="rId9" display="https://podminky.urs.cz/item/CS_URS_2022_01/564831111"/>
    <hyperlink ref="F137" r:id="rId10" display="https://podminky.urs.cz/item/CS_URS_2022_01/564851111"/>
    <hyperlink ref="F141" r:id="rId11" display="https://podminky.urs.cz/item/CS_URS_2022_01/591211111"/>
    <hyperlink ref="F143" r:id="rId12" display="https://podminky.urs.cz/item/CS_URS_2022_01/596841220"/>
    <hyperlink ref="F146" r:id="rId13" display="https://podminky.urs.cz/item/CS_URS_2022_01/612325302"/>
    <hyperlink ref="F160" r:id="rId14" display="https://podminky.urs.cz/item/CS_URS_2022_01/619995001"/>
    <hyperlink ref="F174" r:id="rId15" display="https://podminky.urs.cz/item/CS_URS_2022_01/622143003"/>
    <hyperlink ref="F177" r:id="rId16" display="https://podminky.urs.cz/item/CS_URS_2022_01/622143004"/>
    <hyperlink ref="F180" r:id="rId17" display="https://podminky.urs.cz/item/CS_URS_2022_01/622325403"/>
    <hyperlink ref="F194" r:id="rId18" display="https://podminky.urs.cz/item/CS_URS_2022_01/622325405"/>
    <hyperlink ref="F201" r:id="rId19" display="https://podminky.urs.cz/item/CS_URS_2022_01/622325408"/>
    <hyperlink ref="F208" r:id="rId20" display="https://podminky.urs.cz/item/CS_URS_2022_01/629995101"/>
    <hyperlink ref="F214" r:id="rId21" display="https://podminky.urs.cz/item/CS_URS_2022_01/631311114"/>
    <hyperlink ref="F221" r:id="rId22" display="https://podminky.urs.cz/item/CS_URS_2022_01/919726122"/>
    <hyperlink ref="F228" r:id="rId23" display="https://podminky.urs.cz/item/CS_URS_2022_01/941111122"/>
    <hyperlink ref="F230" r:id="rId24" display="https://podminky.urs.cz/item/CS_URS_2022_01/941111222"/>
    <hyperlink ref="F232" r:id="rId25" display="https://podminky.urs.cz/item/CS_URS_2022_01/941111822"/>
    <hyperlink ref="F234" r:id="rId26" display="https://podminky.urs.cz/item/CS_URS_2022_01/942111112"/>
    <hyperlink ref="F236" r:id="rId27" display="https://podminky.urs.cz/item/CS_URS_2022_01/942111211"/>
    <hyperlink ref="F238" r:id="rId28" display="https://podminky.urs.cz/item/CS_URS_2022_01/942211812"/>
    <hyperlink ref="F240" r:id="rId29" display="https://podminky.urs.cz/item/CS_URS_2022_01/944511111"/>
    <hyperlink ref="F242" r:id="rId30" display="https://podminky.urs.cz/item/CS_URS_2022_01/944511211"/>
    <hyperlink ref="F244" r:id="rId31" display="https://podminky.urs.cz/item/CS_URS_2022_01/944511811"/>
    <hyperlink ref="F246" r:id="rId32" display="https://podminky.urs.cz/item/CS_URS_2022_01/968062244"/>
    <hyperlink ref="F252" r:id="rId33" display="https://podminky.urs.cz/item/CS_URS_2022_01/968062245"/>
    <hyperlink ref="F257" r:id="rId34" display="https://podminky.urs.cz/item/CS_URS_2022_01/968062246"/>
    <hyperlink ref="F264" r:id="rId35" display="https://podminky.urs.cz/item/CS_URS_2022_01/968062356"/>
    <hyperlink ref="F268" r:id="rId36" display="https://podminky.urs.cz/item/CS_URS_2022_01/968062456"/>
    <hyperlink ref="F274" r:id="rId37" display="https://podminky.urs.cz/item/CS_URS_2022_01/978019341"/>
    <hyperlink ref="F276" r:id="rId38" display="https://podminky.urs.cz/item/CS_URS_2022_01/978019351"/>
    <hyperlink ref="F278" r:id="rId39" display="https://podminky.urs.cz/item/CS_URS_2022_01/978019381"/>
    <hyperlink ref="F281" r:id="rId40" display="https://podminky.urs.cz/item/CS_URS_2022_01/997013151"/>
    <hyperlink ref="F283" r:id="rId41" display="https://podminky.urs.cz/item/CS_URS_2022_01/997013313"/>
    <hyperlink ref="F285" r:id="rId42" display="https://podminky.urs.cz/item/CS_URS_2022_01/997013323"/>
    <hyperlink ref="F287" r:id="rId43" display="https://podminky.urs.cz/item/CS_URS_2022_01/997013501"/>
    <hyperlink ref="F292" r:id="rId44" display="https://podminky.urs.cz/item/CS_URS_2022_01/997013509"/>
    <hyperlink ref="F299" r:id="rId45" display="https://podminky.urs.cz/item/CS_URS_2022_01/998017004"/>
    <hyperlink ref="F303" r:id="rId46" display="https://podminky.urs.cz/item/CS_URS_2022_01/711161215"/>
    <hyperlink ref="F310" r:id="rId47" display="https://podminky.urs.cz/item/CS_URS_2022_01/711161384"/>
    <hyperlink ref="F317" r:id="rId48" display="https://podminky.urs.cz/item/CS_URS_2022_01/998711103"/>
    <hyperlink ref="F319" r:id="rId49" display="https://podminky.urs.cz/item/CS_URS_2022_01/998711192"/>
    <hyperlink ref="F330" r:id="rId50" display="https://podminky.urs.cz/item/CS_URS_2022_01/764002851"/>
    <hyperlink ref="F335" r:id="rId51" display="https://podminky.urs.cz/item/CS_URS_2022_01/764002861"/>
    <hyperlink ref="F340" r:id="rId52" display="https://podminky.urs.cz/item/CS_URS_2022_01/764004801"/>
    <hyperlink ref="F345" r:id="rId53" display="https://podminky.urs.cz/item/CS_URS_2022_01/764004861"/>
    <hyperlink ref="F350" r:id="rId54" display="https://podminky.urs.cz/item/CS_URS_2022_01/764216606"/>
    <hyperlink ref="F354" r:id="rId55" display="https://podminky.urs.cz/item/CS_URS_2022_01/764218604"/>
    <hyperlink ref="F358" r:id="rId56" display="https://podminky.urs.cz/item/CS_URS_2022_01/764501103"/>
    <hyperlink ref="F361" r:id="rId57" display="https://podminky.urs.cz/item/CS_URS_2022_01/764508131"/>
    <hyperlink ref="F364" r:id="rId58" display="https://podminky.urs.cz/item/CS_URS_2022_01/998764104"/>
    <hyperlink ref="F366" r:id="rId59" display="https://podminky.urs.cz/item/CS_URS_2022_01/998764181"/>
    <hyperlink ref="F369" r:id="rId60" display="https://podminky.urs.cz/item/CS_URS_2022_01/766441811"/>
    <hyperlink ref="F371" r:id="rId61" display="https://podminky.urs.cz/item/CS_URS_2022_01/766441812"/>
    <hyperlink ref="F373" r:id="rId62" display="https://podminky.urs.cz/item/CS_URS_2022_01/766441821"/>
    <hyperlink ref="F375" r:id="rId63" display="https://podminky.urs.cz/item/CS_URS_2022_01/766441822"/>
    <hyperlink ref="F378" r:id="rId64" display="https://podminky.urs.cz/item/CS_URS_2022_01/766621112"/>
    <hyperlink ref="F383" r:id="rId65" display="https://podminky.urs.cz/item/CS_URS_2022_01/766621211"/>
    <hyperlink ref="F390" r:id="rId66" display="https://podminky.urs.cz/item/CS_URS_2022_01/766621212"/>
    <hyperlink ref="F401" r:id="rId67" display="https://podminky.urs.cz/item/CS_URS_2022_01/766621622"/>
    <hyperlink ref="F406" r:id="rId68" display="https://podminky.urs.cz/item/CS_URS_2022_01/766642131"/>
    <hyperlink ref="F410" r:id="rId69" display="https://podminky.urs.cz/item/CS_URS_2022_01/766694111"/>
    <hyperlink ref="F415" r:id="rId70" display="https://podminky.urs.cz/item/CS_URS_2022_01/766694112"/>
    <hyperlink ref="F423" r:id="rId71" display="https://podminky.urs.cz/item/CS_URS_2022_01/766694121"/>
    <hyperlink ref="F429" r:id="rId72" display="https://podminky.urs.cz/item/CS_URS_2022_01/766694122"/>
    <hyperlink ref="F439" r:id="rId73" display="https://podminky.urs.cz/item/CS_URS_2022_01/998766104"/>
    <hyperlink ref="F441" r:id="rId74" display="https://podminky.urs.cz/item/CS_URS_2022_01/998766181"/>
    <hyperlink ref="F448" r:id="rId75" display="https://podminky.urs.cz/item/CS_URS_2022_01/783823167"/>
    <hyperlink ref="F450" r:id="rId76" display="https://podminky.urs.cz/item/CS_URS_2022_01/783827143"/>
    <hyperlink ref="F455" r:id="rId77" display="https://podminky.urs.cz/item/CS_URS_2022_01/783897601"/>
    <hyperlink ref="F462" r:id="rId78" display="https://podminky.urs.cz/item/CS_URS_2022_01/020001000"/>
    <hyperlink ref="F465" r:id="rId79" display="https://podminky.urs.cz/item/CS_URS_2022_01/030001000"/>
    <hyperlink ref="F468" r:id="rId80" display="https://podminky.urs.cz/item/CS_URS_2022_01/040001000"/>
    <hyperlink ref="F471" r:id="rId81" display="https://podminky.urs.cz/item/CS_URS_2022_01/060001000"/>
    <hyperlink ref="F474" r:id="rId82" display="https://podminky.urs.cz/item/CS_URS_2022_01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80</v>
      </c>
    </row>
    <row r="4" s="1" customFormat="1" ht="24.96" customHeight="1">
      <c r="B4" s="22"/>
      <c r="D4" s="23" t="s">
        <v>84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26.25" customHeight="1">
      <c r="B7" s="22"/>
      <c r="E7" s="115" t="str">
        <f>'Rekapitulace stavby'!K6</f>
        <v>2017-011 - Rekonstrukce fasády, výplní otvorů a střechy objektu Karlova 22(1)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85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744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21. 1. 2022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tr">
        <f>IF('Rekapitulace stavby'!AN10="","",'Rekapitulace stavby'!AN10)</f>
        <v/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Město Kolín, Karlovo náměstí 78, Kolín </v>
      </c>
      <c r="F15" s="38"/>
      <c r="G15" s="38"/>
      <c r="H15" s="38"/>
      <c r="I15" s="32" t="s">
        <v>28</v>
      </c>
      <c r="J15" s="27" t="str">
        <f>IF('Rekapitulace stavby'!AN11="","",'Rekapitulace stavby'!AN11)</f>
        <v/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tr">
        <f>IF('Rekapitulace stavby'!AN16="","",'Rekapitulace stavby'!AN16)</f>
        <v/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>Revitali s.r.o., Mechovka 270, 190 14 Praha Klánov</v>
      </c>
      <c r="F21" s="38"/>
      <c r="G21" s="38"/>
      <c r="H21" s="38"/>
      <c r="I21" s="32" t="s">
        <v>28</v>
      </c>
      <c r="J21" s="27" t="str">
        <f>IF('Rekapitulace stavby'!AN17="","",'Rekapitulace stavby'!AN17)</f>
        <v/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37</v>
      </c>
      <c r="E30" s="38"/>
      <c r="F30" s="38"/>
      <c r="G30" s="38"/>
      <c r="H30" s="38"/>
      <c r="I30" s="38"/>
      <c r="J30" s="90">
        <f>ROUND(J79,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39</v>
      </c>
      <c r="G32" s="38"/>
      <c r="H32" s="38"/>
      <c r="I32" s="43" t="s">
        <v>38</v>
      </c>
      <c r="J32" s="43" t="s">
        <v>40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41</v>
      </c>
      <c r="E33" s="32" t="s">
        <v>42</v>
      </c>
      <c r="F33" s="122">
        <f>ROUND((SUM(BE79:BE117)),  2)</f>
        <v>0</v>
      </c>
      <c r="G33" s="38"/>
      <c r="H33" s="38"/>
      <c r="I33" s="123">
        <v>0.20999999999999999</v>
      </c>
      <c r="J33" s="122">
        <f>ROUND(((SUM(BE79:BE117))*I33),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43</v>
      </c>
      <c r="F34" s="122">
        <f>ROUND((SUM(BF79:BF117)),  2)</f>
        <v>0</v>
      </c>
      <c r="G34" s="38"/>
      <c r="H34" s="38"/>
      <c r="I34" s="123">
        <v>0.14999999999999999</v>
      </c>
      <c r="J34" s="122">
        <f>ROUND(((SUM(BF79:BF117))*I34),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44</v>
      </c>
      <c r="F35" s="122">
        <f>ROUND((SUM(BG79:BG117)),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22">
        <f>ROUND((SUM(BH79:BH117)),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22">
        <f>ROUND((SUM(BI79:BI117)),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47</v>
      </c>
      <c r="E39" s="76"/>
      <c r="F39" s="76"/>
      <c r="G39" s="126" t="s">
        <v>48</v>
      </c>
      <c r="H39" s="127" t="s">
        <v>49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87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38"/>
      <c r="D48" s="38"/>
      <c r="E48" s="115" t="str">
        <f>E7</f>
        <v>2017-011 - Rekonstrukce fasády, výplní otvorů a střechy objektu Karlova 22(1)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85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01 - Hromosvod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 xml:space="preserve"> </v>
      </c>
      <c r="G52" s="38"/>
      <c r="H52" s="38"/>
      <c r="I52" s="32" t="s">
        <v>23</v>
      </c>
      <c r="J52" s="64" t="str">
        <f>IF(J12="","",J12)</f>
        <v>21. 1. 2022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40.05" customHeight="1">
      <c r="A54" s="38"/>
      <c r="B54" s="39"/>
      <c r="C54" s="32" t="s">
        <v>25</v>
      </c>
      <c r="D54" s="38"/>
      <c r="E54" s="38"/>
      <c r="F54" s="27" t="str">
        <f>E15</f>
        <v xml:space="preserve">Město Kolín, Karlovo náměstí 78, Kolín </v>
      </c>
      <c r="G54" s="38"/>
      <c r="H54" s="38"/>
      <c r="I54" s="32" t="s">
        <v>31</v>
      </c>
      <c r="J54" s="36" t="str">
        <f>E21</f>
        <v>Revitali s.r.o., Mechovka 270, 190 14 Praha Klánov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 xml:space="preserve">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88</v>
      </c>
      <c r="D57" s="124"/>
      <c r="E57" s="124"/>
      <c r="F57" s="124"/>
      <c r="G57" s="124"/>
      <c r="H57" s="124"/>
      <c r="I57" s="124"/>
      <c r="J57" s="131" t="s">
        <v>89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69</v>
      </c>
      <c r="D59" s="38"/>
      <c r="E59" s="38"/>
      <c r="F59" s="38"/>
      <c r="G59" s="38"/>
      <c r="H59" s="38"/>
      <c r="I59" s="38"/>
      <c r="J59" s="90">
        <f>J79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90</v>
      </c>
    </row>
    <row r="60" s="2" customFormat="1" ht="21.84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1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5" s="2" customFormat="1" ht="6.96" customHeight="1">
      <c r="A65" s="38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1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111</v>
      </c>
      <c r="D66" s="38"/>
      <c r="E66" s="38"/>
      <c r="F66" s="38"/>
      <c r="G66" s="38"/>
      <c r="H66" s="38"/>
      <c r="I66" s="38"/>
      <c r="J66" s="38"/>
      <c r="K66" s="38"/>
      <c r="L66" s="11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38"/>
      <c r="D67" s="38"/>
      <c r="E67" s="38"/>
      <c r="F67" s="38"/>
      <c r="G67" s="38"/>
      <c r="H67" s="38"/>
      <c r="I67" s="38"/>
      <c r="J67" s="38"/>
      <c r="K67" s="38"/>
      <c r="L67" s="11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17</v>
      </c>
      <c r="D68" s="38"/>
      <c r="E68" s="38"/>
      <c r="F68" s="38"/>
      <c r="G68" s="38"/>
      <c r="H68" s="38"/>
      <c r="I68" s="38"/>
      <c r="J68" s="38"/>
      <c r="K68" s="38"/>
      <c r="L68" s="116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6.25" customHeight="1">
      <c r="A69" s="38"/>
      <c r="B69" s="39"/>
      <c r="C69" s="38"/>
      <c r="D69" s="38"/>
      <c r="E69" s="115" t="str">
        <f>E7</f>
        <v>2017-011 - Rekonstrukce fasády, výplní otvorů a střechy objektu Karlova 22(1)</v>
      </c>
      <c r="F69" s="32"/>
      <c r="G69" s="32"/>
      <c r="H69" s="32"/>
      <c r="I69" s="38"/>
      <c r="J69" s="38"/>
      <c r="K69" s="38"/>
      <c r="L69" s="116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85</v>
      </c>
      <c r="D70" s="38"/>
      <c r="E70" s="38"/>
      <c r="F70" s="38"/>
      <c r="G70" s="38"/>
      <c r="H70" s="38"/>
      <c r="I70" s="38"/>
      <c r="J70" s="38"/>
      <c r="K70" s="38"/>
      <c r="L70" s="11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38"/>
      <c r="D71" s="38"/>
      <c r="E71" s="62" t="str">
        <f>E9</f>
        <v>01 - Hromosvod</v>
      </c>
      <c r="F71" s="38"/>
      <c r="G71" s="38"/>
      <c r="H71" s="38"/>
      <c r="I71" s="38"/>
      <c r="J71" s="38"/>
      <c r="K71" s="3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38"/>
      <c r="E73" s="38"/>
      <c r="F73" s="27" t="str">
        <f>F12</f>
        <v xml:space="preserve"> </v>
      </c>
      <c r="G73" s="38"/>
      <c r="H73" s="38"/>
      <c r="I73" s="32" t="s">
        <v>23</v>
      </c>
      <c r="J73" s="64" t="str">
        <f>IF(J12="","",J12)</f>
        <v>21. 1. 2022</v>
      </c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38"/>
      <c r="D74" s="38"/>
      <c r="E74" s="38"/>
      <c r="F74" s="38"/>
      <c r="G74" s="38"/>
      <c r="H74" s="38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40.05" customHeight="1">
      <c r="A75" s="38"/>
      <c r="B75" s="39"/>
      <c r="C75" s="32" t="s">
        <v>25</v>
      </c>
      <c r="D75" s="38"/>
      <c r="E75" s="38"/>
      <c r="F75" s="27" t="str">
        <f>E15</f>
        <v xml:space="preserve">Město Kolín, Karlovo náměstí 78, Kolín </v>
      </c>
      <c r="G75" s="38"/>
      <c r="H75" s="38"/>
      <c r="I75" s="32" t="s">
        <v>31</v>
      </c>
      <c r="J75" s="36" t="str">
        <f>E21</f>
        <v>Revitali s.r.o., Mechovka 270, 190 14 Praha Klánov</v>
      </c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29</v>
      </c>
      <c r="D76" s="38"/>
      <c r="E76" s="38"/>
      <c r="F76" s="27" t="str">
        <f>IF(E18="","",E18)</f>
        <v>Vyplň údaj</v>
      </c>
      <c r="G76" s="38"/>
      <c r="H76" s="38"/>
      <c r="I76" s="32" t="s">
        <v>34</v>
      </c>
      <c r="J76" s="36" t="str">
        <f>E24</f>
        <v xml:space="preserve"> </v>
      </c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1" customFormat="1" ht="29.28" customHeight="1">
      <c r="A78" s="141"/>
      <c r="B78" s="142"/>
      <c r="C78" s="143" t="s">
        <v>112</v>
      </c>
      <c r="D78" s="144" t="s">
        <v>56</v>
      </c>
      <c r="E78" s="144" t="s">
        <v>52</v>
      </c>
      <c r="F78" s="144" t="s">
        <v>53</v>
      </c>
      <c r="G78" s="144" t="s">
        <v>113</v>
      </c>
      <c r="H78" s="144" t="s">
        <v>114</v>
      </c>
      <c r="I78" s="144" t="s">
        <v>115</v>
      </c>
      <c r="J78" s="144" t="s">
        <v>89</v>
      </c>
      <c r="K78" s="145" t="s">
        <v>116</v>
      </c>
      <c r="L78" s="146"/>
      <c r="M78" s="80" t="s">
        <v>3</v>
      </c>
      <c r="N78" s="81" t="s">
        <v>41</v>
      </c>
      <c r="O78" s="81" t="s">
        <v>117</v>
      </c>
      <c r="P78" s="81" t="s">
        <v>118</v>
      </c>
      <c r="Q78" s="81" t="s">
        <v>119</v>
      </c>
      <c r="R78" s="81" t="s">
        <v>120</v>
      </c>
      <c r="S78" s="81" t="s">
        <v>121</v>
      </c>
      <c r="T78" s="82" t="s">
        <v>122</v>
      </c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</row>
    <row r="79" s="2" customFormat="1" ht="22.8" customHeight="1">
      <c r="A79" s="38"/>
      <c r="B79" s="39"/>
      <c r="C79" s="87" t="s">
        <v>123</v>
      </c>
      <c r="D79" s="38"/>
      <c r="E79" s="38"/>
      <c r="F79" s="38"/>
      <c r="G79" s="38"/>
      <c r="H79" s="38"/>
      <c r="I79" s="38"/>
      <c r="J79" s="147">
        <f>BK79</f>
        <v>0</v>
      </c>
      <c r="K79" s="38"/>
      <c r="L79" s="39"/>
      <c r="M79" s="83"/>
      <c r="N79" s="68"/>
      <c r="O79" s="84"/>
      <c r="P79" s="148">
        <f>SUM(P80:P117)</f>
        <v>0</v>
      </c>
      <c r="Q79" s="84"/>
      <c r="R79" s="148">
        <f>SUM(R80:R117)</f>
        <v>0</v>
      </c>
      <c r="S79" s="84"/>
      <c r="T79" s="149">
        <f>SUM(T80:T117)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9" t="s">
        <v>70</v>
      </c>
      <c r="AU79" s="19" t="s">
        <v>90</v>
      </c>
      <c r="BK79" s="150">
        <f>SUM(BK80:BK117)</f>
        <v>0</v>
      </c>
    </row>
    <row r="80" s="2" customFormat="1" ht="16.5" customHeight="1">
      <c r="A80" s="38"/>
      <c r="B80" s="164"/>
      <c r="C80" s="165" t="s">
        <v>15</v>
      </c>
      <c r="D80" s="165" t="s">
        <v>129</v>
      </c>
      <c r="E80" s="166" t="s">
        <v>745</v>
      </c>
      <c r="F80" s="167" t="s">
        <v>746</v>
      </c>
      <c r="G80" s="168" t="s">
        <v>747</v>
      </c>
      <c r="H80" s="169">
        <v>1</v>
      </c>
      <c r="I80" s="170"/>
      <c r="J80" s="171">
        <f>ROUND(I80*H80,2)</f>
        <v>0</v>
      </c>
      <c r="K80" s="167" t="s">
        <v>3</v>
      </c>
      <c r="L80" s="39"/>
      <c r="M80" s="172" t="s">
        <v>3</v>
      </c>
      <c r="N80" s="173" t="s">
        <v>42</v>
      </c>
      <c r="O80" s="72"/>
      <c r="P80" s="174">
        <f>O80*H80</f>
        <v>0</v>
      </c>
      <c r="Q80" s="174">
        <v>0</v>
      </c>
      <c r="R80" s="174">
        <f>Q80*H80</f>
        <v>0</v>
      </c>
      <c r="S80" s="174">
        <v>0</v>
      </c>
      <c r="T80" s="175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76" t="s">
        <v>134</v>
      </c>
      <c r="AT80" s="176" t="s">
        <v>129</v>
      </c>
      <c r="AU80" s="176" t="s">
        <v>71</v>
      </c>
      <c r="AY80" s="19" t="s">
        <v>126</v>
      </c>
      <c r="BE80" s="177">
        <f>IF(N80="základní",J80,0)</f>
        <v>0</v>
      </c>
      <c r="BF80" s="177">
        <f>IF(N80="snížená",J80,0)</f>
        <v>0</v>
      </c>
      <c r="BG80" s="177">
        <f>IF(N80="zákl. přenesená",J80,0)</f>
        <v>0</v>
      </c>
      <c r="BH80" s="177">
        <f>IF(N80="sníž. přenesená",J80,0)</f>
        <v>0</v>
      </c>
      <c r="BI80" s="177">
        <f>IF(N80="nulová",J80,0)</f>
        <v>0</v>
      </c>
      <c r="BJ80" s="19" t="s">
        <v>15</v>
      </c>
      <c r="BK80" s="177">
        <f>ROUND(I80*H80,2)</f>
        <v>0</v>
      </c>
      <c r="BL80" s="19" t="s">
        <v>134</v>
      </c>
      <c r="BM80" s="176" t="s">
        <v>80</v>
      </c>
    </row>
    <row r="81" s="2" customFormat="1" ht="16.5" customHeight="1">
      <c r="A81" s="38"/>
      <c r="B81" s="164"/>
      <c r="C81" s="165" t="s">
        <v>71</v>
      </c>
      <c r="D81" s="165" t="s">
        <v>129</v>
      </c>
      <c r="E81" s="166" t="s">
        <v>748</v>
      </c>
      <c r="F81" s="167" t="s">
        <v>749</v>
      </c>
      <c r="G81" s="168" t="s">
        <v>225</v>
      </c>
      <c r="H81" s="169">
        <v>220</v>
      </c>
      <c r="I81" s="170"/>
      <c r="J81" s="171">
        <f>ROUND(I81*H81,2)</f>
        <v>0</v>
      </c>
      <c r="K81" s="167" t="s">
        <v>3</v>
      </c>
      <c r="L81" s="39"/>
      <c r="M81" s="172" t="s">
        <v>3</v>
      </c>
      <c r="N81" s="173" t="s">
        <v>42</v>
      </c>
      <c r="O81" s="72"/>
      <c r="P81" s="174">
        <f>O81*H81</f>
        <v>0</v>
      </c>
      <c r="Q81" s="174">
        <v>0</v>
      </c>
      <c r="R81" s="174">
        <f>Q81*H81</f>
        <v>0</v>
      </c>
      <c r="S81" s="174">
        <v>0</v>
      </c>
      <c r="T81" s="175">
        <f>S81*H81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R81" s="176" t="s">
        <v>134</v>
      </c>
      <c r="AT81" s="176" t="s">
        <v>129</v>
      </c>
      <c r="AU81" s="176" t="s">
        <v>71</v>
      </c>
      <c r="AY81" s="19" t="s">
        <v>126</v>
      </c>
      <c r="BE81" s="177">
        <f>IF(N81="základní",J81,0)</f>
        <v>0</v>
      </c>
      <c r="BF81" s="177">
        <f>IF(N81="snížená",J81,0)</f>
        <v>0</v>
      </c>
      <c r="BG81" s="177">
        <f>IF(N81="zákl. přenesená",J81,0)</f>
        <v>0</v>
      </c>
      <c r="BH81" s="177">
        <f>IF(N81="sníž. přenesená",J81,0)</f>
        <v>0</v>
      </c>
      <c r="BI81" s="177">
        <f>IF(N81="nulová",J81,0)</f>
        <v>0</v>
      </c>
      <c r="BJ81" s="19" t="s">
        <v>15</v>
      </c>
      <c r="BK81" s="177">
        <f>ROUND(I81*H81,2)</f>
        <v>0</v>
      </c>
      <c r="BL81" s="19" t="s">
        <v>134</v>
      </c>
      <c r="BM81" s="176" t="s">
        <v>134</v>
      </c>
    </row>
    <row r="82" s="2" customFormat="1" ht="16.5" customHeight="1">
      <c r="A82" s="38"/>
      <c r="B82" s="164"/>
      <c r="C82" s="165" t="s">
        <v>71</v>
      </c>
      <c r="D82" s="165" t="s">
        <v>129</v>
      </c>
      <c r="E82" s="166" t="s">
        <v>750</v>
      </c>
      <c r="F82" s="167" t="s">
        <v>751</v>
      </c>
      <c r="G82" s="168" t="s">
        <v>225</v>
      </c>
      <c r="H82" s="169">
        <v>20</v>
      </c>
      <c r="I82" s="170"/>
      <c r="J82" s="171">
        <f>ROUND(I82*H82,2)</f>
        <v>0</v>
      </c>
      <c r="K82" s="167" t="s">
        <v>3</v>
      </c>
      <c r="L82" s="39"/>
      <c r="M82" s="172" t="s">
        <v>3</v>
      </c>
      <c r="N82" s="173" t="s">
        <v>42</v>
      </c>
      <c r="O82" s="72"/>
      <c r="P82" s="174">
        <f>O82*H82</f>
        <v>0</v>
      </c>
      <c r="Q82" s="174">
        <v>0</v>
      </c>
      <c r="R82" s="174">
        <f>Q82*H82</f>
        <v>0</v>
      </c>
      <c r="S82" s="174">
        <v>0</v>
      </c>
      <c r="T82" s="175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176" t="s">
        <v>134</v>
      </c>
      <c r="AT82" s="176" t="s">
        <v>129</v>
      </c>
      <c r="AU82" s="176" t="s">
        <v>71</v>
      </c>
      <c r="AY82" s="19" t="s">
        <v>126</v>
      </c>
      <c r="BE82" s="177">
        <f>IF(N82="základní",J82,0)</f>
        <v>0</v>
      </c>
      <c r="BF82" s="177">
        <f>IF(N82="snížená",J82,0)</f>
        <v>0</v>
      </c>
      <c r="BG82" s="177">
        <f>IF(N82="zákl. přenesená",J82,0)</f>
        <v>0</v>
      </c>
      <c r="BH82" s="177">
        <f>IF(N82="sníž. přenesená",J82,0)</f>
        <v>0</v>
      </c>
      <c r="BI82" s="177">
        <f>IF(N82="nulová",J82,0)</f>
        <v>0</v>
      </c>
      <c r="BJ82" s="19" t="s">
        <v>15</v>
      </c>
      <c r="BK82" s="177">
        <f>ROUND(I82*H82,2)</f>
        <v>0</v>
      </c>
      <c r="BL82" s="19" t="s">
        <v>134</v>
      </c>
      <c r="BM82" s="176" t="s">
        <v>149</v>
      </c>
    </row>
    <row r="83" s="2" customFormat="1" ht="16.5" customHeight="1">
      <c r="A83" s="38"/>
      <c r="B83" s="164"/>
      <c r="C83" s="165" t="s">
        <v>71</v>
      </c>
      <c r="D83" s="165" t="s">
        <v>129</v>
      </c>
      <c r="E83" s="166" t="s">
        <v>752</v>
      </c>
      <c r="F83" s="167" t="s">
        <v>753</v>
      </c>
      <c r="G83" s="168" t="s">
        <v>225</v>
      </c>
      <c r="H83" s="169">
        <v>60</v>
      </c>
      <c r="I83" s="170"/>
      <c r="J83" s="171">
        <f>ROUND(I83*H83,2)</f>
        <v>0</v>
      </c>
      <c r="K83" s="167" t="s">
        <v>3</v>
      </c>
      <c r="L83" s="39"/>
      <c r="M83" s="172" t="s">
        <v>3</v>
      </c>
      <c r="N83" s="173" t="s">
        <v>42</v>
      </c>
      <c r="O83" s="72"/>
      <c r="P83" s="174">
        <f>O83*H83</f>
        <v>0</v>
      </c>
      <c r="Q83" s="174">
        <v>0</v>
      </c>
      <c r="R83" s="174">
        <f>Q83*H83</f>
        <v>0</v>
      </c>
      <c r="S83" s="174">
        <v>0</v>
      </c>
      <c r="T83" s="175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76" t="s">
        <v>134</v>
      </c>
      <c r="AT83" s="176" t="s">
        <v>129</v>
      </c>
      <c r="AU83" s="176" t="s">
        <v>71</v>
      </c>
      <c r="AY83" s="19" t="s">
        <v>126</v>
      </c>
      <c r="BE83" s="177">
        <f>IF(N83="základní",J83,0)</f>
        <v>0</v>
      </c>
      <c r="BF83" s="177">
        <f>IF(N83="snížená",J83,0)</f>
        <v>0</v>
      </c>
      <c r="BG83" s="177">
        <f>IF(N83="zákl. přenesená",J83,0)</f>
        <v>0</v>
      </c>
      <c r="BH83" s="177">
        <f>IF(N83="sníž. přenesená",J83,0)</f>
        <v>0</v>
      </c>
      <c r="BI83" s="177">
        <f>IF(N83="nulová",J83,0)</f>
        <v>0</v>
      </c>
      <c r="BJ83" s="19" t="s">
        <v>15</v>
      </c>
      <c r="BK83" s="177">
        <f>ROUND(I83*H83,2)</f>
        <v>0</v>
      </c>
      <c r="BL83" s="19" t="s">
        <v>134</v>
      </c>
      <c r="BM83" s="176" t="s">
        <v>248</v>
      </c>
    </row>
    <row r="84" s="2" customFormat="1" ht="16.5" customHeight="1">
      <c r="A84" s="38"/>
      <c r="B84" s="164"/>
      <c r="C84" s="165" t="s">
        <v>71</v>
      </c>
      <c r="D84" s="165" t="s">
        <v>129</v>
      </c>
      <c r="E84" s="166" t="s">
        <v>754</v>
      </c>
      <c r="F84" s="167" t="s">
        <v>755</v>
      </c>
      <c r="G84" s="168" t="s">
        <v>756</v>
      </c>
      <c r="H84" s="169">
        <v>5</v>
      </c>
      <c r="I84" s="170"/>
      <c r="J84" s="171">
        <f>ROUND(I84*H84,2)</f>
        <v>0</v>
      </c>
      <c r="K84" s="167" t="s">
        <v>3</v>
      </c>
      <c r="L84" s="39"/>
      <c r="M84" s="172" t="s">
        <v>3</v>
      </c>
      <c r="N84" s="173" t="s">
        <v>42</v>
      </c>
      <c r="O84" s="72"/>
      <c r="P84" s="174">
        <f>O84*H84</f>
        <v>0</v>
      </c>
      <c r="Q84" s="174">
        <v>0</v>
      </c>
      <c r="R84" s="174">
        <f>Q84*H84</f>
        <v>0</v>
      </c>
      <c r="S84" s="174">
        <v>0</v>
      </c>
      <c r="T84" s="17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76" t="s">
        <v>134</v>
      </c>
      <c r="AT84" s="176" t="s">
        <v>129</v>
      </c>
      <c r="AU84" s="176" t="s">
        <v>71</v>
      </c>
      <c r="AY84" s="19" t="s">
        <v>126</v>
      </c>
      <c r="BE84" s="177">
        <f>IF(N84="základní",J84,0)</f>
        <v>0</v>
      </c>
      <c r="BF84" s="177">
        <f>IF(N84="snížená",J84,0)</f>
        <v>0</v>
      </c>
      <c r="BG84" s="177">
        <f>IF(N84="zákl. přenesená",J84,0)</f>
        <v>0</v>
      </c>
      <c r="BH84" s="177">
        <f>IF(N84="sníž. přenesená",J84,0)</f>
        <v>0</v>
      </c>
      <c r="BI84" s="177">
        <f>IF(N84="nulová",J84,0)</f>
        <v>0</v>
      </c>
      <c r="BJ84" s="19" t="s">
        <v>15</v>
      </c>
      <c r="BK84" s="177">
        <f>ROUND(I84*H84,2)</f>
        <v>0</v>
      </c>
      <c r="BL84" s="19" t="s">
        <v>134</v>
      </c>
      <c r="BM84" s="176" t="s">
        <v>157</v>
      </c>
    </row>
    <row r="85" s="2" customFormat="1" ht="16.5" customHeight="1">
      <c r="A85" s="38"/>
      <c r="B85" s="164"/>
      <c r="C85" s="165" t="s">
        <v>71</v>
      </c>
      <c r="D85" s="165" t="s">
        <v>129</v>
      </c>
      <c r="E85" s="166" t="s">
        <v>757</v>
      </c>
      <c r="F85" s="167" t="s">
        <v>758</v>
      </c>
      <c r="G85" s="168" t="s">
        <v>756</v>
      </c>
      <c r="H85" s="169">
        <v>12</v>
      </c>
      <c r="I85" s="170"/>
      <c r="J85" s="171">
        <f>ROUND(I85*H85,2)</f>
        <v>0</v>
      </c>
      <c r="K85" s="167" t="s">
        <v>3</v>
      </c>
      <c r="L85" s="39"/>
      <c r="M85" s="172" t="s">
        <v>3</v>
      </c>
      <c r="N85" s="173" t="s">
        <v>42</v>
      </c>
      <c r="O85" s="72"/>
      <c r="P85" s="174">
        <f>O85*H85</f>
        <v>0</v>
      </c>
      <c r="Q85" s="174">
        <v>0</v>
      </c>
      <c r="R85" s="174">
        <f>Q85*H85</f>
        <v>0</v>
      </c>
      <c r="S85" s="174">
        <v>0</v>
      </c>
      <c r="T85" s="175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176" t="s">
        <v>134</v>
      </c>
      <c r="AT85" s="176" t="s">
        <v>129</v>
      </c>
      <c r="AU85" s="176" t="s">
        <v>71</v>
      </c>
      <c r="AY85" s="19" t="s">
        <v>126</v>
      </c>
      <c r="BE85" s="177">
        <f>IF(N85="základní",J85,0)</f>
        <v>0</v>
      </c>
      <c r="BF85" s="177">
        <f>IF(N85="snížená",J85,0)</f>
        <v>0</v>
      </c>
      <c r="BG85" s="177">
        <f>IF(N85="zákl. přenesená",J85,0)</f>
        <v>0</v>
      </c>
      <c r="BH85" s="177">
        <f>IF(N85="sníž. přenesená",J85,0)</f>
        <v>0</v>
      </c>
      <c r="BI85" s="177">
        <f>IF(N85="nulová",J85,0)</f>
        <v>0</v>
      </c>
      <c r="BJ85" s="19" t="s">
        <v>15</v>
      </c>
      <c r="BK85" s="177">
        <f>ROUND(I85*H85,2)</f>
        <v>0</v>
      </c>
      <c r="BL85" s="19" t="s">
        <v>134</v>
      </c>
      <c r="BM85" s="176" t="s">
        <v>162</v>
      </c>
    </row>
    <row r="86" s="2" customFormat="1" ht="16.5" customHeight="1">
      <c r="A86" s="38"/>
      <c r="B86" s="164"/>
      <c r="C86" s="165" t="s">
        <v>71</v>
      </c>
      <c r="D86" s="165" t="s">
        <v>129</v>
      </c>
      <c r="E86" s="166" t="s">
        <v>759</v>
      </c>
      <c r="F86" s="167" t="s">
        <v>760</v>
      </c>
      <c r="G86" s="168" t="s">
        <v>756</v>
      </c>
      <c r="H86" s="169">
        <v>3</v>
      </c>
      <c r="I86" s="170"/>
      <c r="J86" s="171">
        <f>ROUND(I86*H86,2)</f>
        <v>0</v>
      </c>
      <c r="K86" s="167" t="s">
        <v>3</v>
      </c>
      <c r="L86" s="39"/>
      <c r="M86" s="172" t="s">
        <v>3</v>
      </c>
      <c r="N86" s="173" t="s">
        <v>42</v>
      </c>
      <c r="O86" s="72"/>
      <c r="P86" s="174">
        <f>O86*H86</f>
        <v>0</v>
      </c>
      <c r="Q86" s="174">
        <v>0</v>
      </c>
      <c r="R86" s="174">
        <f>Q86*H86</f>
        <v>0</v>
      </c>
      <c r="S86" s="174">
        <v>0</v>
      </c>
      <c r="T86" s="17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76" t="s">
        <v>134</v>
      </c>
      <c r="AT86" s="176" t="s">
        <v>129</v>
      </c>
      <c r="AU86" s="176" t="s">
        <v>71</v>
      </c>
      <c r="AY86" s="19" t="s">
        <v>126</v>
      </c>
      <c r="BE86" s="177">
        <f>IF(N86="základní",J86,0)</f>
        <v>0</v>
      </c>
      <c r="BF86" s="177">
        <f>IF(N86="snížená",J86,0)</f>
        <v>0</v>
      </c>
      <c r="BG86" s="177">
        <f>IF(N86="zákl. přenesená",J86,0)</f>
        <v>0</v>
      </c>
      <c r="BH86" s="177">
        <f>IF(N86="sníž. přenesená",J86,0)</f>
        <v>0</v>
      </c>
      <c r="BI86" s="177">
        <f>IF(N86="nulová",J86,0)</f>
        <v>0</v>
      </c>
      <c r="BJ86" s="19" t="s">
        <v>15</v>
      </c>
      <c r="BK86" s="177">
        <f>ROUND(I86*H86,2)</f>
        <v>0</v>
      </c>
      <c r="BL86" s="19" t="s">
        <v>134</v>
      </c>
      <c r="BM86" s="176" t="s">
        <v>167</v>
      </c>
    </row>
    <row r="87" s="2" customFormat="1" ht="16.5" customHeight="1">
      <c r="A87" s="38"/>
      <c r="B87" s="164"/>
      <c r="C87" s="165" t="s">
        <v>71</v>
      </c>
      <c r="D87" s="165" t="s">
        <v>129</v>
      </c>
      <c r="E87" s="166" t="s">
        <v>761</v>
      </c>
      <c r="F87" s="167" t="s">
        <v>762</v>
      </c>
      <c r="G87" s="168" t="s">
        <v>756</v>
      </c>
      <c r="H87" s="169">
        <v>70</v>
      </c>
      <c r="I87" s="170"/>
      <c r="J87" s="171">
        <f>ROUND(I87*H87,2)</f>
        <v>0</v>
      </c>
      <c r="K87" s="167" t="s">
        <v>3</v>
      </c>
      <c r="L87" s="39"/>
      <c r="M87" s="172" t="s">
        <v>3</v>
      </c>
      <c r="N87" s="173" t="s">
        <v>42</v>
      </c>
      <c r="O87" s="72"/>
      <c r="P87" s="174">
        <f>O87*H87</f>
        <v>0</v>
      </c>
      <c r="Q87" s="174">
        <v>0</v>
      </c>
      <c r="R87" s="174">
        <f>Q87*H87</f>
        <v>0</v>
      </c>
      <c r="S87" s="174">
        <v>0</v>
      </c>
      <c r="T87" s="17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76" t="s">
        <v>134</v>
      </c>
      <c r="AT87" s="176" t="s">
        <v>129</v>
      </c>
      <c r="AU87" s="176" t="s">
        <v>71</v>
      </c>
      <c r="AY87" s="19" t="s">
        <v>126</v>
      </c>
      <c r="BE87" s="177">
        <f>IF(N87="základní",J87,0)</f>
        <v>0</v>
      </c>
      <c r="BF87" s="177">
        <f>IF(N87="snížená",J87,0)</f>
        <v>0</v>
      </c>
      <c r="BG87" s="177">
        <f>IF(N87="zákl. přenesená",J87,0)</f>
        <v>0</v>
      </c>
      <c r="BH87" s="177">
        <f>IF(N87="sníž. přenesená",J87,0)</f>
        <v>0</v>
      </c>
      <c r="BI87" s="177">
        <f>IF(N87="nulová",J87,0)</f>
        <v>0</v>
      </c>
      <c r="BJ87" s="19" t="s">
        <v>15</v>
      </c>
      <c r="BK87" s="177">
        <f>ROUND(I87*H87,2)</f>
        <v>0</v>
      </c>
      <c r="BL87" s="19" t="s">
        <v>134</v>
      </c>
      <c r="BM87" s="176" t="s">
        <v>173</v>
      </c>
    </row>
    <row r="88" s="2" customFormat="1" ht="16.5" customHeight="1">
      <c r="A88" s="38"/>
      <c r="B88" s="164"/>
      <c r="C88" s="165" t="s">
        <v>71</v>
      </c>
      <c r="D88" s="165" t="s">
        <v>129</v>
      </c>
      <c r="E88" s="166" t="s">
        <v>763</v>
      </c>
      <c r="F88" s="167" t="s">
        <v>764</v>
      </c>
      <c r="G88" s="168" t="s">
        <v>756</v>
      </c>
      <c r="H88" s="169">
        <v>70</v>
      </c>
      <c r="I88" s="170"/>
      <c r="J88" s="171">
        <f>ROUND(I88*H88,2)</f>
        <v>0</v>
      </c>
      <c r="K88" s="167" t="s">
        <v>3</v>
      </c>
      <c r="L88" s="39"/>
      <c r="M88" s="172" t="s">
        <v>3</v>
      </c>
      <c r="N88" s="173" t="s">
        <v>42</v>
      </c>
      <c r="O88" s="72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76" t="s">
        <v>134</v>
      </c>
      <c r="AT88" s="176" t="s">
        <v>129</v>
      </c>
      <c r="AU88" s="176" t="s">
        <v>71</v>
      </c>
      <c r="AY88" s="19" t="s">
        <v>126</v>
      </c>
      <c r="BE88" s="177">
        <f>IF(N88="základní",J88,0)</f>
        <v>0</v>
      </c>
      <c r="BF88" s="177">
        <f>IF(N88="snížená",J88,0)</f>
        <v>0</v>
      </c>
      <c r="BG88" s="177">
        <f>IF(N88="zákl. přenesená",J88,0)</f>
        <v>0</v>
      </c>
      <c r="BH88" s="177">
        <f>IF(N88="sníž. přenesená",J88,0)</f>
        <v>0</v>
      </c>
      <c r="BI88" s="177">
        <f>IF(N88="nulová",J88,0)</f>
        <v>0</v>
      </c>
      <c r="BJ88" s="19" t="s">
        <v>15</v>
      </c>
      <c r="BK88" s="177">
        <f>ROUND(I88*H88,2)</f>
        <v>0</v>
      </c>
      <c r="BL88" s="19" t="s">
        <v>134</v>
      </c>
      <c r="BM88" s="176" t="s">
        <v>179</v>
      </c>
    </row>
    <row r="89" s="2" customFormat="1" ht="16.5" customHeight="1">
      <c r="A89" s="38"/>
      <c r="B89" s="164"/>
      <c r="C89" s="165" t="s">
        <v>71</v>
      </c>
      <c r="D89" s="165" t="s">
        <v>129</v>
      </c>
      <c r="E89" s="166" t="s">
        <v>765</v>
      </c>
      <c r="F89" s="167" t="s">
        <v>766</v>
      </c>
      <c r="G89" s="168" t="s">
        <v>756</v>
      </c>
      <c r="H89" s="169">
        <v>3</v>
      </c>
      <c r="I89" s="170"/>
      <c r="J89" s="171">
        <f>ROUND(I89*H89,2)</f>
        <v>0</v>
      </c>
      <c r="K89" s="167" t="s">
        <v>3</v>
      </c>
      <c r="L89" s="39"/>
      <c r="M89" s="172" t="s">
        <v>3</v>
      </c>
      <c r="N89" s="173" t="s">
        <v>42</v>
      </c>
      <c r="O89" s="72"/>
      <c r="P89" s="174">
        <f>O89*H89</f>
        <v>0</v>
      </c>
      <c r="Q89" s="174">
        <v>0</v>
      </c>
      <c r="R89" s="174">
        <f>Q89*H89</f>
        <v>0</v>
      </c>
      <c r="S89" s="174">
        <v>0</v>
      </c>
      <c r="T89" s="17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76" t="s">
        <v>134</v>
      </c>
      <c r="AT89" s="176" t="s">
        <v>129</v>
      </c>
      <c r="AU89" s="176" t="s">
        <v>71</v>
      </c>
      <c r="AY89" s="19" t="s">
        <v>126</v>
      </c>
      <c r="BE89" s="177">
        <f>IF(N89="základní",J89,0)</f>
        <v>0</v>
      </c>
      <c r="BF89" s="177">
        <f>IF(N89="snížená",J89,0)</f>
        <v>0</v>
      </c>
      <c r="BG89" s="177">
        <f>IF(N89="zákl. přenesená",J89,0)</f>
        <v>0</v>
      </c>
      <c r="BH89" s="177">
        <f>IF(N89="sníž. přenesená",J89,0)</f>
        <v>0</v>
      </c>
      <c r="BI89" s="177">
        <f>IF(N89="nulová",J89,0)</f>
        <v>0</v>
      </c>
      <c r="BJ89" s="19" t="s">
        <v>15</v>
      </c>
      <c r="BK89" s="177">
        <f>ROUND(I89*H89,2)</f>
        <v>0</v>
      </c>
      <c r="BL89" s="19" t="s">
        <v>134</v>
      </c>
      <c r="BM89" s="176" t="s">
        <v>188</v>
      </c>
    </row>
    <row r="90" s="2" customFormat="1" ht="16.5" customHeight="1">
      <c r="A90" s="38"/>
      <c r="B90" s="164"/>
      <c r="C90" s="165" t="s">
        <v>71</v>
      </c>
      <c r="D90" s="165" t="s">
        <v>129</v>
      </c>
      <c r="E90" s="166" t="s">
        <v>767</v>
      </c>
      <c r="F90" s="167" t="s">
        <v>768</v>
      </c>
      <c r="G90" s="168" t="s">
        <v>756</v>
      </c>
      <c r="H90" s="169">
        <v>4</v>
      </c>
      <c r="I90" s="170"/>
      <c r="J90" s="171">
        <f>ROUND(I90*H90,2)</f>
        <v>0</v>
      </c>
      <c r="K90" s="167" t="s">
        <v>3</v>
      </c>
      <c r="L90" s="39"/>
      <c r="M90" s="172" t="s">
        <v>3</v>
      </c>
      <c r="N90" s="173" t="s">
        <v>42</v>
      </c>
      <c r="O90" s="72"/>
      <c r="P90" s="174">
        <f>O90*H90</f>
        <v>0</v>
      </c>
      <c r="Q90" s="174">
        <v>0</v>
      </c>
      <c r="R90" s="174">
        <f>Q90*H90</f>
        <v>0</v>
      </c>
      <c r="S90" s="174">
        <v>0</v>
      </c>
      <c r="T90" s="17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76" t="s">
        <v>134</v>
      </c>
      <c r="AT90" s="176" t="s">
        <v>129</v>
      </c>
      <c r="AU90" s="176" t="s">
        <v>71</v>
      </c>
      <c r="AY90" s="19" t="s">
        <v>126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9" t="s">
        <v>15</v>
      </c>
      <c r="BK90" s="177">
        <f>ROUND(I90*H90,2)</f>
        <v>0</v>
      </c>
      <c r="BL90" s="19" t="s">
        <v>134</v>
      </c>
      <c r="BM90" s="176" t="s">
        <v>193</v>
      </c>
    </row>
    <row r="91" s="2" customFormat="1" ht="16.5" customHeight="1">
      <c r="A91" s="38"/>
      <c r="B91" s="164"/>
      <c r="C91" s="165" t="s">
        <v>71</v>
      </c>
      <c r="D91" s="165" t="s">
        <v>129</v>
      </c>
      <c r="E91" s="166" t="s">
        <v>769</v>
      </c>
      <c r="F91" s="167" t="s">
        <v>770</v>
      </c>
      <c r="G91" s="168" t="s">
        <v>756</v>
      </c>
      <c r="H91" s="169">
        <v>2</v>
      </c>
      <c r="I91" s="170"/>
      <c r="J91" s="171">
        <f>ROUND(I91*H91,2)</f>
        <v>0</v>
      </c>
      <c r="K91" s="167" t="s">
        <v>3</v>
      </c>
      <c r="L91" s="39"/>
      <c r="M91" s="172" t="s">
        <v>3</v>
      </c>
      <c r="N91" s="173" t="s">
        <v>42</v>
      </c>
      <c r="O91" s="72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76" t="s">
        <v>134</v>
      </c>
      <c r="AT91" s="176" t="s">
        <v>129</v>
      </c>
      <c r="AU91" s="176" t="s">
        <v>71</v>
      </c>
      <c r="AY91" s="19" t="s">
        <v>126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9" t="s">
        <v>15</v>
      </c>
      <c r="BK91" s="177">
        <f>ROUND(I91*H91,2)</f>
        <v>0</v>
      </c>
      <c r="BL91" s="19" t="s">
        <v>134</v>
      </c>
      <c r="BM91" s="176" t="s">
        <v>198</v>
      </c>
    </row>
    <row r="92" s="2" customFormat="1" ht="16.5" customHeight="1">
      <c r="A92" s="38"/>
      <c r="B92" s="164"/>
      <c r="C92" s="165" t="s">
        <v>71</v>
      </c>
      <c r="D92" s="165" t="s">
        <v>129</v>
      </c>
      <c r="E92" s="166" t="s">
        <v>771</v>
      </c>
      <c r="F92" s="167" t="s">
        <v>772</v>
      </c>
      <c r="G92" s="168" t="s">
        <v>756</v>
      </c>
      <c r="H92" s="169">
        <v>11</v>
      </c>
      <c r="I92" s="170"/>
      <c r="J92" s="171">
        <f>ROUND(I92*H92,2)</f>
        <v>0</v>
      </c>
      <c r="K92" s="167" t="s">
        <v>3</v>
      </c>
      <c r="L92" s="39"/>
      <c r="M92" s="172" t="s">
        <v>3</v>
      </c>
      <c r="N92" s="173" t="s">
        <v>42</v>
      </c>
      <c r="O92" s="72"/>
      <c r="P92" s="174">
        <f>O92*H92</f>
        <v>0</v>
      </c>
      <c r="Q92" s="174">
        <v>0</v>
      </c>
      <c r="R92" s="174">
        <f>Q92*H92</f>
        <v>0</v>
      </c>
      <c r="S92" s="174">
        <v>0</v>
      </c>
      <c r="T92" s="17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76" t="s">
        <v>134</v>
      </c>
      <c r="AT92" s="176" t="s">
        <v>129</v>
      </c>
      <c r="AU92" s="176" t="s">
        <v>71</v>
      </c>
      <c r="AY92" s="19" t="s">
        <v>126</v>
      </c>
      <c r="BE92" s="177">
        <f>IF(N92="základní",J92,0)</f>
        <v>0</v>
      </c>
      <c r="BF92" s="177">
        <f>IF(N92="snížená",J92,0)</f>
        <v>0</v>
      </c>
      <c r="BG92" s="177">
        <f>IF(N92="zákl. přenesená",J92,0)</f>
        <v>0</v>
      </c>
      <c r="BH92" s="177">
        <f>IF(N92="sníž. přenesená",J92,0)</f>
        <v>0</v>
      </c>
      <c r="BI92" s="177">
        <f>IF(N92="nulová",J92,0)</f>
        <v>0</v>
      </c>
      <c r="BJ92" s="19" t="s">
        <v>15</v>
      </c>
      <c r="BK92" s="177">
        <f>ROUND(I92*H92,2)</f>
        <v>0</v>
      </c>
      <c r="BL92" s="19" t="s">
        <v>134</v>
      </c>
      <c r="BM92" s="176" t="s">
        <v>203</v>
      </c>
    </row>
    <row r="93" s="2" customFormat="1" ht="16.5" customHeight="1">
      <c r="A93" s="38"/>
      <c r="B93" s="164"/>
      <c r="C93" s="165" t="s">
        <v>71</v>
      </c>
      <c r="D93" s="165" t="s">
        <v>129</v>
      </c>
      <c r="E93" s="166" t="s">
        <v>773</v>
      </c>
      <c r="F93" s="167" t="s">
        <v>774</v>
      </c>
      <c r="G93" s="168" t="s">
        <v>756</v>
      </c>
      <c r="H93" s="169">
        <v>6</v>
      </c>
      <c r="I93" s="170"/>
      <c r="J93" s="171">
        <f>ROUND(I93*H93,2)</f>
        <v>0</v>
      </c>
      <c r="K93" s="167" t="s">
        <v>3</v>
      </c>
      <c r="L93" s="39"/>
      <c r="M93" s="172" t="s">
        <v>3</v>
      </c>
      <c r="N93" s="173" t="s">
        <v>42</v>
      </c>
      <c r="O93" s="72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76" t="s">
        <v>134</v>
      </c>
      <c r="AT93" s="176" t="s">
        <v>129</v>
      </c>
      <c r="AU93" s="176" t="s">
        <v>71</v>
      </c>
      <c r="AY93" s="19" t="s">
        <v>126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19" t="s">
        <v>15</v>
      </c>
      <c r="BK93" s="177">
        <f>ROUND(I93*H93,2)</f>
        <v>0</v>
      </c>
      <c r="BL93" s="19" t="s">
        <v>134</v>
      </c>
      <c r="BM93" s="176" t="s">
        <v>209</v>
      </c>
    </row>
    <row r="94" s="2" customFormat="1" ht="16.5" customHeight="1">
      <c r="A94" s="38"/>
      <c r="B94" s="164"/>
      <c r="C94" s="165" t="s">
        <v>71</v>
      </c>
      <c r="D94" s="165" t="s">
        <v>129</v>
      </c>
      <c r="E94" s="166" t="s">
        <v>775</v>
      </c>
      <c r="F94" s="167" t="s">
        <v>776</v>
      </c>
      <c r="G94" s="168" t="s">
        <v>756</v>
      </c>
      <c r="H94" s="169">
        <v>30</v>
      </c>
      <c r="I94" s="170"/>
      <c r="J94" s="171">
        <f>ROUND(I94*H94,2)</f>
        <v>0</v>
      </c>
      <c r="K94" s="167" t="s">
        <v>3</v>
      </c>
      <c r="L94" s="39"/>
      <c r="M94" s="172" t="s">
        <v>3</v>
      </c>
      <c r="N94" s="173" t="s">
        <v>42</v>
      </c>
      <c r="O94" s="72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76" t="s">
        <v>134</v>
      </c>
      <c r="AT94" s="176" t="s">
        <v>129</v>
      </c>
      <c r="AU94" s="176" t="s">
        <v>71</v>
      </c>
      <c r="AY94" s="19" t="s">
        <v>126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9" t="s">
        <v>15</v>
      </c>
      <c r="BK94" s="177">
        <f>ROUND(I94*H94,2)</f>
        <v>0</v>
      </c>
      <c r="BL94" s="19" t="s">
        <v>134</v>
      </c>
      <c r="BM94" s="176" t="s">
        <v>226</v>
      </c>
    </row>
    <row r="95" s="2" customFormat="1" ht="16.5" customHeight="1">
      <c r="A95" s="38"/>
      <c r="B95" s="164"/>
      <c r="C95" s="165" t="s">
        <v>71</v>
      </c>
      <c r="D95" s="165" t="s">
        <v>129</v>
      </c>
      <c r="E95" s="166" t="s">
        <v>777</v>
      </c>
      <c r="F95" s="167" t="s">
        <v>778</v>
      </c>
      <c r="G95" s="168" t="s">
        <v>756</v>
      </c>
      <c r="H95" s="169">
        <v>12</v>
      </c>
      <c r="I95" s="170"/>
      <c r="J95" s="171">
        <f>ROUND(I95*H95,2)</f>
        <v>0</v>
      </c>
      <c r="K95" s="167" t="s">
        <v>3</v>
      </c>
      <c r="L95" s="39"/>
      <c r="M95" s="172" t="s">
        <v>3</v>
      </c>
      <c r="N95" s="173" t="s">
        <v>42</v>
      </c>
      <c r="O95" s="72"/>
      <c r="P95" s="174">
        <f>O95*H95</f>
        <v>0</v>
      </c>
      <c r="Q95" s="174">
        <v>0</v>
      </c>
      <c r="R95" s="174">
        <f>Q95*H95</f>
        <v>0</v>
      </c>
      <c r="S95" s="174">
        <v>0</v>
      </c>
      <c r="T95" s="17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76" t="s">
        <v>134</v>
      </c>
      <c r="AT95" s="176" t="s">
        <v>129</v>
      </c>
      <c r="AU95" s="176" t="s">
        <v>71</v>
      </c>
      <c r="AY95" s="19" t="s">
        <v>126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9" t="s">
        <v>15</v>
      </c>
      <c r="BK95" s="177">
        <f>ROUND(I95*H95,2)</f>
        <v>0</v>
      </c>
      <c r="BL95" s="19" t="s">
        <v>134</v>
      </c>
      <c r="BM95" s="176" t="s">
        <v>242</v>
      </c>
    </row>
    <row r="96" s="2" customFormat="1" ht="16.5" customHeight="1">
      <c r="A96" s="38"/>
      <c r="B96" s="164"/>
      <c r="C96" s="165" t="s">
        <v>71</v>
      </c>
      <c r="D96" s="165" t="s">
        <v>129</v>
      </c>
      <c r="E96" s="166" t="s">
        <v>779</v>
      </c>
      <c r="F96" s="167" t="s">
        <v>780</v>
      </c>
      <c r="G96" s="168" t="s">
        <v>781</v>
      </c>
      <c r="H96" s="169">
        <v>125</v>
      </c>
      <c r="I96" s="170"/>
      <c r="J96" s="171">
        <f>ROUND(I96*H96,2)</f>
        <v>0</v>
      </c>
      <c r="K96" s="167" t="s">
        <v>3</v>
      </c>
      <c r="L96" s="39"/>
      <c r="M96" s="172" t="s">
        <v>3</v>
      </c>
      <c r="N96" s="173" t="s">
        <v>42</v>
      </c>
      <c r="O96" s="72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76" t="s">
        <v>134</v>
      </c>
      <c r="AT96" s="176" t="s">
        <v>129</v>
      </c>
      <c r="AU96" s="176" t="s">
        <v>71</v>
      </c>
      <c r="AY96" s="19" t="s">
        <v>126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9" t="s">
        <v>15</v>
      </c>
      <c r="BK96" s="177">
        <f>ROUND(I96*H96,2)</f>
        <v>0</v>
      </c>
      <c r="BL96" s="19" t="s">
        <v>134</v>
      </c>
      <c r="BM96" s="176" t="s">
        <v>249</v>
      </c>
    </row>
    <row r="97" s="2" customFormat="1" ht="16.5" customHeight="1">
      <c r="A97" s="38"/>
      <c r="B97" s="164"/>
      <c r="C97" s="165" t="s">
        <v>71</v>
      </c>
      <c r="D97" s="165" t="s">
        <v>129</v>
      </c>
      <c r="E97" s="166" t="s">
        <v>782</v>
      </c>
      <c r="F97" s="167" t="s">
        <v>783</v>
      </c>
      <c r="G97" s="168" t="s">
        <v>756</v>
      </c>
      <c r="H97" s="169">
        <v>3</v>
      </c>
      <c r="I97" s="170"/>
      <c r="J97" s="171">
        <f>ROUND(I97*H97,2)</f>
        <v>0</v>
      </c>
      <c r="K97" s="167" t="s">
        <v>3</v>
      </c>
      <c r="L97" s="39"/>
      <c r="M97" s="172" t="s">
        <v>3</v>
      </c>
      <c r="N97" s="173" t="s">
        <v>42</v>
      </c>
      <c r="O97" s="72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76" t="s">
        <v>134</v>
      </c>
      <c r="AT97" s="176" t="s">
        <v>129</v>
      </c>
      <c r="AU97" s="176" t="s">
        <v>71</v>
      </c>
      <c r="AY97" s="19" t="s">
        <v>126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9" t="s">
        <v>15</v>
      </c>
      <c r="BK97" s="177">
        <f>ROUND(I97*H97,2)</f>
        <v>0</v>
      </c>
      <c r="BL97" s="19" t="s">
        <v>134</v>
      </c>
      <c r="BM97" s="176" t="s">
        <v>253</v>
      </c>
    </row>
    <row r="98" s="2" customFormat="1" ht="16.5" customHeight="1">
      <c r="A98" s="38"/>
      <c r="B98" s="164"/>
      <c r="C98" s="165" t="s">
        <v>71</v>
      </c>
      <c r="D98" s="165" t="s">
        <v>129</v>
      </c>
      <c r="E98" s="166" t="s">
        <v>784</v>
      </c>
      <c r="F98" s="167" t="s">
        <v>783</v>
      </c>
      <c r="G98" s="168" t="s">
        <v>756</v>
      </c>
      <c r="H98" s="169">
        <v>1</v>
      </c>
      <c r="I98" s="170"/>
      <c r="J98" s="171">
        <f>ROUND(I98*H98,2)</f>
        <v>0</v>
      </c>
      <c r="K98" s="167" t="s">
        <v>3</v>
      </c>
      <c r="L98" s="39"/>
      <c r="M98" s="172" t="s">
        <v>3</v>
      </c>
      <c r="N98" s="173" t="s">
        <v>42</v>
      </c>
      <c r="O98" s="72"/>
      <c r="P98" s="174">
        <f>O98*H98</f>
        <v>0</v>
      </c>
      <c r="Q98" s="174">
        <v>0</v>
      </c>
      <c r="R98" s="174">
        <f>Q98*H98</f>
        <v>0</v>
      </c>
      <c r="S98" s="174">
        <v>0</v>
      </c>
      <c r="T98" s="17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76" t="s">
        <v>134</v>
      </c>
      <c r="AT98" s="176" t="s">
        <v>129</v>
      </c>
      <c r="AU98" s="176" t="s">
        <v>71</v>
      </c>
      <c r="AY98" s="19" t="s">
        <v>126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9" t="s">
        <v>15</v>
      </c>
      <c r="BK98" s="177">
        <f>ROUND(I98*H98,2)</f>
        <v>0</v>
      </c>
      <c r="BL98" s="19" t="s">
        <v>134</v>
      </c>
      <c r="BM98" s="176" t="s">
        <v>258</v>
      </c>
    </row>
    <row r="99" s="2" customFormat="1" ht="16.5" customHeight="1">
      <c r="A99" s="38"/>
      <c r="B99" s="164"/>
      <c r="C99" s="165" t="s">
        <v>71</v>
      </c>
      <c r="D99" s="165" t="s">
        <v>129</v>
      </c>
      <c r="E99" s="166" t="s">
        <v>785</v>
      </c>
      <c r="F99" s="167" t="s">
        <v>783</v>
      </c>
      <c r="G99" s="168" t="s">
        <v>756</v>
      </c>
      <c r="H99" s="169">
        <v>1</v>
      </c>
      <c r="I99" s="170"/>
      <c r="J99" s="171">
        <f>ROUND(I99*H99,2)</f>
        <v>0</v>
      </c>
      <c r="K99" s="167" t="s">
        <v>3</v>
      </c>
      <c r="L99" s="39"/>
      <c r="M99" s="172" t="s">
        <v>3</v>
      </c>
      <c r="N99" s="173" t="s">
        <v>42</v>
      </c>
      <c r="O99" s="72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76" t="s">
        <v>134</v>
      </c>
      <c r="AT99" s="176" t="s">
        <v>129</v>
      </c>
      <c r="AU99" s="176" t="s">
        <v>71</v>
      </c>
      <c r="AY99" s="19" t="s">
        <v>126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9" t="s">
        <v>15</v>
      </c>
      <c r="BK99" s="177">
        <f>ROUND(I99*H99,2)</f>
        <v>0</v>
      </c>
      <c r="BL99" s="19" t="s">
        <v>134</v>
      </c>
      <c r="BM99" s="176" t="s">
        <v>262</v>
      </c>
    </row>
    <row r="100" s="2" customFormat="1" ht="16.5" customHeight="1">
      <c r="A100" s="38"/>
      <c r="B100" s="164"/>
      <c r="C100" s="165" t="s">
        <v>71</v>
      </c>
      <c r="D100" s="165" t="s">
        <v>129</v>
      </c>
      <c r="E100" s="166" t="s">
        <v>786</v>
      </c>
      <c r="F100" s="167" t="s">
        <v>783</v>
      </c>
      <c r="G100" s="168" t="s">
        <v>756</v>
      </c>
      <c r="H100" s="169">
        <v>2</v>
      </c>
      <c r="I100" s="170"/>
      <c r="J100" s="171">
        <f>ROUND(I100*H100,2)</f>
        <v>0</v>
      </c>
      <c r="K100" s="167" t="s">
        <v>3</v>
      </c>
      <c r="L100" s="39"/>
      <c r="M100" s="172" t="s">
        <v>3</v>
      </c>
      <c r="N100" s="173" t="s">
        <v>42</v>
      </c>
      <c r="O100" s="72"/>
      <c r="P100" s="174">
        <f>O100*H100</f>
        <v>0</v>
      </c>
      <c r="Q100" s="174">
        <v>0</v>
      </c>
      <c r="R100" s="174">
        <f>Q100*H100</f>
        <v>0</v>
      </c>
      <c r="S100" s="174">
        <v>0</v>
      </c>
      <c r="T100" s="17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76" t="s">
        <v>134</v>
      </c>
      <c r="AT100" s="176" t="s">
        <v>129</v>
      </c>
      <c r="AU100" s="176" t="s">
        <v>71</v>
      </c>
      <c r="AY100" s="19" t="s">
        <v>126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9" t="s">
        <v>15</v>
      </c>
      <c r="BK100" s="177">
        <f>ROUND(I100*H100,2)</f>
        <v>0</v>
      </c>
      <c r="BL100" s="19" t="s">
        <v>134</v>
      </c>
      <c r="BM100" s="176" t="s">
        <v>276</v>
      </c>
    </row>
    <row r="101" s="2" customFormat="1" ht="16.5" customHeight="1">
      <c r="A101" s="38"/>
      <c r="B101" s="164"/>
      <c r="C101" s="165" t="s">
        <v>71</v>
      </c>
      <c r="D101" s="165" t="s">
        <v>129</v>
      </c>
      <c r="E101" s="166" t="s">
        <v>787</v>
      </c>
      <c r="F101" s="167" t="s">
        <v>788</v>
      </c>
      <c r="G101" s="168" t="s">
        <v>756</v>
      </c>
      <c r="H101" s="169">
        <v>4</v>
      </c>
      <c r="I101" s="170"/>
      <c r="J101" s="171">
        <f>ROUND(I101*H101,2)</f>
        <v>0</v>
      </c>
      <c r="K101" s="167" t="s">
        <v>3</v>
      </c>
      <c r="L101" s="39"/>
      <c r="M101" s="172" t="s">
        <v>3</v>
      </c>
      <c r="N101" s="173" t="s">
        <v>42</v>
      </c>
      <c r="O101" s="72"/>
      <c r="P101" s="174">
        <f>O101*H101</f>
        <v>0</v>
      </c>
      <c r="Q101" s="174">
        <v>0</v>
      </c>
      <c r="R101" s="174">
        <f>Q101*H101</f>
        <v>0</v>
      </c>
      <c r="S101" s="174">
        <v>0</v>
      </c>
      <c r="T101" s="17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76" t="s">
        <v>134</v>
      </c>
      <c r="AT101" s="176" t="s">
        <v>129</v>
      </c>
      <c r="AU101" s="176" t="s">
        <v>71</v>
      </c>
      <c r="AY101" s="19" t="s">
        <v>126</v>
      </c>
      <c r="BE101" s="177">
        <f>IF(N101="základní",J101,0)</f>
        <v>0</v>
      </c>
      <c r="BF101" s="177">
        <f>IF(N101="snížená",J101,0)</f>
        <v>0</v>
      </c>
      <c r="BG101" s="177">
        <f>IF(N101="zákl. přenesená",J101,0)</f>
        <v>0</v>
      </c>
      <c r="BH101" s="177">
        <f>IF(N101="sníž. přenesená",J101,0)</f>
        <v>0</v>
      </c>
      <c r="BI101" s="177">
        <f>IF(N101="nulová",J101,0)</f>
        <v>0</v>
      </c>
      <c r="BJ101" s="19" t="s">
        <v>15</v>
      </c>
      <c r="BK101" s="177">
        <f>ROUND(I101*H101,2)</f>
        <v>0</v>
      </c>
      <c r="BL101" s="19" t="s">
        <v>134</v>
      </c>
      <c r="BM101" s="176" t="s">
        <v>285</v>
      </c>
    </row>
    <row r="102" s="2" customFormat="1" ht="16.5" customHeight="1">
      <c r="A102" s="38"/>
      <c r="B102" s="164"/>
      <c r="C102" s="165" t="s">
        <v>71</v>
      </c>
      <c r="D102" s="165" t="s">
        <v>129</v>
      </c>
      <c r="E102" s="166" t="s">
        <v>789</v>
      </c>
      <c r="F102" s="167" t="s">
        <v>788</v>
      </c>
      <c r="G102" s="168" t="s">
        <v>756</v>
      </c>
      <c r="H102" s="169">
        <v>1</v>
      </c>
      <c r="I102" s="170"/>
      <c r="J102" s="171">
        <f>ROUND(I102*H102,2)</f>
        <v>0</v>
      </c>
      <c r="K102" s="167" t="s">
        <v>3</v>
      </c>
      <c r="L102" s="39"/>
      <c r="M102" s="172" t="s">
        <v>3</v>
      </c>
      <c r="N102" s="173" t="s">
        <v>42</v>
      </c>
      <c r="O102" s="72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134</v>
      </c>
      <c r="AT102" s="176" t="s">
        <v>129</v>
      </c>
      <c r="AU102" s="176" t="s">
        <v>71</v>
      </c>
      <c r="AY102" s="19" t="s">
        <v>126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15</v>
      </c>
      <c r="BK102" s="177">
        <f>ROUND(I102*H102,2)</f>
        <v>0</v>
      </c>
      <c r="BL102" s="19" t="s">
        <v>134</v>
      </c>
      <c r="BM102" s="176" t="s">
        <v>293</v>
      </c>
    </row>
    <row r="103" s="2" customFormat="1" ht="16.5" customHeight="1">
      <c r="A103" s="38"/>
      <c r="B103" s="164"/>
      <c r="C103" s="165" t="s">
        <v>71</v>
      </c>
      <c r="D103" s="165" t="s">
        <v>129</v>
      </c>
      <c r="E103" s="166" t="s">
        <v>790</v>
      </c>
      <c r="F103" s="167" t="s">
        <v>788</v>
      </c>
      <c r="G103" s="168" t="s">
        <v>756</v>
      </c>
      <c r="H103" s="169">
        <v>1</v>
      </c>
      <c r="I103" s="170"/>
      <c r="J103" s="171">
        <f>ROUND(I103*H103,2)</f>
        <v>0</v>
      </c>
      <c r="K103" s="167" t="s">
        <v>3</v>
      </c>
      <c r="L103" s="39"/>
      <c r="M103" s="172" t="s">
        <v>3</v>
      </c>
      <c r="N103" s="173" t="s">
        <v>42</v>
      </c>
      <c r="O103" s="72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76" t="s">
        <v>134</v>
      </c>
      <c r="AT103" s="176" t="s">
        <v>129</v>
      </c>
      <c r="AU103" s="176" t="s">
        <v>71</v>
      </c>
      <c r="AY103" s="19" t="s">
        <v>126</v>
      </c>
      <c r="BE103" s="177">
        <f>IF(N103="základní",J103,0)</f>
        <v>0</v>
      </c>
      <c r="BF103" s="177">
        <f>IF(N103="snížená",J103,0)</f>
        <v>0</v>
      </c>
      <c r="BG103" s="177">
        <f>IF(N103="zákl. přenesená",J103,0)</f>
        <v>0</v>
      </c>
      <c r="BH103" s="177">
        <f>IF(N103="sníž. přenesená",J103,0)</f>
        <v>0</v>
      </c>
      <c r="BI103" s="177">
        <f>IF(N103="nulová",J103,0)</f>
        <v>0</v>
      </c>
      <c r="BJ103" s="19" t="s">
        <v>15</v>
      </c>
      <c r="BK103" s="177">
        <f>ROUND(I103*H103,2)</f>
        <v>0</v>
      </c>
      <c r="BL103" s="19" t="s">
        <v>134</v>
      </c>
      <c r="BM103" s="176" t="s">
        <v>301</v>
      </c>
    </row>
    <row r="104" s="2" customFormat="1" ht="16.5" customHeight="1">
      <c r="A104" s="38"/>
      <c r="B104" s="164"/>
      <c r="C104" s="165" t="s">
        <v>71</v>
      </c>
      <c r="D104" s="165" t="s">
        <v>129</v>
      </c>
      <c r="E104" s="166" t="s">
        <v>791</v>
      </c>
      <c r="F104" s="167" t="s">
        <v>792</v>
      </c>
      <c r="G104" s="168" t="s">
        <v>756</v>
      </c>
      <c r="H104" s="169">
        <v>13</v>
      </c>
      <c r="I104" s="170"/>
      <c r="J104" s="171">
        <f>ROUND(I104*H104,2)</f>
        <v>0</v>
      </c>
      <c r="K104" s="167" t="s">
        <v>3</v>
      </c>
      <c r="L104" s="39"/>
      <c r="M104" s="172" t="s">
        <v>3</v>
      </c>
      <c r="N104" s="173" t="s">
        <v>42</v>
      </c>
      <c r="O104" s="72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76" t="s">
        <v>134</v>
      </c>
      <c r="AT104" s="176" t="s">
        <v>129</v>
      </c>
      <c r="AU104" s="176" t="s">
        <v>71</v>
      </c>
      <c r="AY104" s="19" t="s">
        <v>126</v>
      </c>
      <c r="BE104" s="177">
        <f>IF(N104="základní",J104,0)</f>
        <v>0</v>
      </c>
      <c r="BF104" s="177">
        <f>IF(N104="snížená",J104,0)</f>
        <v>0</v>
      </c>
      <c r="BG104" s="177">
        <f>IF(N104="zákl. přenesená",J104,0)</f>
        <v>0</v>
      </c>
      <c r="BH104" s="177">
        <f>IF(N104="sníž. přenesená",J104,0)</f>
        <v>0</v>
      </c>
      <c r="BI104" s="177">
        <f>IF(N104="nulová",J104,0)</f>
        <v>0</v>
      </c>
      <c r="BJ104" s="19" t="s">
        <v>15</v>
      </c>
      <c r="BK104" s="177">
        <f>ROUND(I104*H104,2)</f>
        <v>0</v>
      </c>
      <c r="BL104" s="19" t="s">
        <v>134</v>
      </c>
      <c r="BM104" s="176" t="s">
        <v>311</v>
      </c>
    </row>
    <row r="105" s="2" customFormat="1" ht="16.5" customHeight="1">
      <c r="A105" s="38"/>
      <c r="B105" s="164"/>
      <c r="C105" s="165" t="s">
        <v>71</v>
      </c>
      <c r="D105" s="165" t="s">
        <v>129</v>
      </c>
      <c r="E105" s="166" t="s">
        <v>793</v>
      </c>
      <c r="F105" s="167" t="s">
        <v>794</v>
      </c>
      <c r="G105" s="168" t="s">
        <v>756</v>
      </c>
      <c r="H105" s="169">
        <v>7</v>
      </c>
      <c r="I105" s="170"/>
      <c r="J105" s="171">
        <f>ROUND(I105*H105,2)</f>
        <v>0</v>
      </c>
      <c r="K105" s="167" t="s">
        <v>3</v>
      </c>
      <c r="L105" s="39"/>
      <c r="M105" s="172" t="s">
        <v>3</v>
      </c>
      <c r="N105" s="173" t="s">
        <v>42</v>
      </c>
      <c r="O105" s="72"/>
      <c r="P105" s="174">
        <f>O105*H105</f>
        <v>0</v>
      </c>
      <c r="Q105" s="174">
        <v>0</v>
      </c>
      <c r="R105" s="174">
        <f>Q105*H105</f>
        <v>0</v>
      </c>
      <c r="S105" s="174">
        <v>0</v>
      </c>
      <c r="T105" s="17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76" t="s">
        <v>134</v>
      </c>
      <c r="AT105" s="176" t="s">
        <v>129</v>
      </c>
      <c r="AU105" s="176" t="s">
        <v>71</v>
      </c>
      <c r="AY105" s="19" t="s">
        <v>126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9" t="s">
        <v>15</v>
      </c>
      <c r="BK105" s="177">
        <f>ROUND(I105*H105,2)</f>
        <v>0</v>
      </c>
      <c r="BL105" s="19" t="s">
        <v>134</v>
      </c>
      <c r="BM105" s="176" t="s">
        <v>320</v>
      </c>
    </row>
    <row r="106" s="2" customFormat="1" ht="16.5" customHeight="1">
      <c r="A106" s="38"/>
      <c r="B106" s="164"/>
      <c r="C106" s="165" t="s">
        <v>71</v>
      </c>
      <c r="D106" s="165" t="s">
        <v>129</v>
      </c>
      <c r="E106" s="166" t="s">
        <v>795</v>
      </c>
      <c r="F106" s="167" t="s">
        <v>796</v>
      </c>
      <c r="G106" s="168" t="s">
        <v>756</v>
      </c>
      <c r="H106" s="169">
        <v>7</v>
      </c>
      <c r="I106" s="170"/>
      <c r="J106" s="171">
        <f>ROUND(I106*H106,2)</f>
        <v>0</v>
      </c>
      <c r="K106" s="167" t="s">
        <v>3</v>
      </c>
      <c r="L106" s="39"/>
      <c r="M106" s="172" t="s">
        <v>3</v>
      </c>
      <c r="N106" s="173" t="s">
        <v>42</v>
      </c>
      <c r="O106" s="72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6" t="s">
        <v>134</v>
      </c>
      <c r="AT106" s="176" t="s">
        <v>129</v>
      </c>
      <c r="AU106" s="176" t="s">
        <v>71</v>
      </c>
      <c r="AY106" s="19" t="s">
        <v>126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9" t="s">
        <v>15</v>
      </c>
      <c r="BK106" s="177">
        <f>ROUND(I106*H106,2)</f>
        <v>0</v>
      </c>
      <c r="BL106" s="19" t="s">
        <v>134</v>
      </c>
      <c r="BM106" s="176" t="s">
        <v>324</v>
      </c>
    </row>
    <row r="107" s="2" customFormat="1" ht="16.5" customHeight="1">
      <c r="A107" s="38"/>
      <c r="B107" s="164"/>
      <c r="C107" s="165" t="s">
        <v>71</v>
      </c>
      <c r="D107" s="165" t="s">
        <v>129</v>
      </c>
      <c r="E107" s="166" t="s">
        <v>797</v>
      </c>
      <c r="F107" s="167" t="s">
        <v>798</v>
      </c>
      <c r="G107" s="168" t="s">
        <v>756</v>
      </c>
      <c r="H107" s="169">
        <v>30</v>
      </c>
      <c r="I107" s="170"/>
      <c r="J107" s="171">
        <f>ROUND(I107*H107,2)</f>
        <v>0</v>
      </c>
      <c r="K107" s="167" t="s">
        <v>3</v>
      </c>
      <c r="L107" s="39"/>
      <c r="M107" s="172" t="s">
        <v>3</v>
      </c>
      <c r="N107" s="173" t="s">
        <v>42</v>
      </c>
      <c r="O107" s="72"/>
      <c r="P107" s="174">
        <f>O107*H107</f>
        <v>0</v>
      </c>
      <c r="Q107" s="174">
        <v>0</v>
      </c>
      <c r="R107" s="174">
        <f>Q107*H107</f>
        <v>0</v>
      </c>
      <c r="S107" s="174">
        <v>0</v>
      </c>
      <c r="T107" s="17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76" t="s">
        <v>134</v>
      </c>
      <c r="AT107" s="176" t="s">
        <v>129</v>
      </c>
      <c r="AU107" s="176" t="s">
        <v>71</v>
      </c>
      <c r="AY107" s="19" t="s">
        <v>126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9" t="s">
        <v>15</v>
      </c>
      <c r="BK107" s="177">
        <f>ROUND(I107*H107,2)</f>
        <v>0</v>
      </c>
      <c r="BL107" s="19" t="s">
        <v>134</v>
      </c>
      <c r="BM107" s="176" t="s">
        <v>328</v>
      </c>
    </row>
    <row r="108" s="2" customFormat="1" ht="16.5" customHeight="1">
      <c r="A108" s="38"/>
      <c r="B108" s="164"/>
      <c r="C108" s="165" t="s">
        <v>71</v>
      </c>
      <c r="D108" s="165" t="s">
        <v>129</v>
      </c>
      <c r="E108" s="166" t="s">
        <v>799</v>
      </c>
      <c r="F108" s="167" t="s">
        <v>800</v>
      </c>
      <c r="G108" s="168" t="s">
        <v>756</v>
      </c>
      <c r="H108" s="169">
        <v>50</v>
      </c>
      <c r="I108" s="170"/>
      <c r="J108" s="171">
        <f>ROUND(I108*H108,2)</f>
        <v>0</v>
      </c>
      <c r="K108" s="167" t="s">
        <v>3</v>
      </c>
      <c r="L108" s="39"/>
      <c r="M108" s="172" t="s">
        <v>3</v>
      </c>
      <c r="N108" s="173" t="s">
        <v>42</v>
      </c>
      <c r="O108" s="72"/>
      <c r="P108" s="174">
        <f>O108*H108</f>
        <v>0</v>
      </c>
      <c r="Q108" s="174">
        <v>0</v>
      </c>
      <c r="R108" s="174">
        <f>Q108*H108</f>
        <v>0</v>
      </c>
      <c r="S108" s="174">
        <v>0</v>
      </c>
      <c r="T108" s="17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76" t="s">
        <v>134</v>
      </c>
      <c r="AT108" s="176" t="s">
        <v>129</v>
      </c>
      <c r="AU108" s="176" t="s">
        <v>71</v>
      </c>
      <c r="AY108" s="19" t="s">
        <v>126</v>
      </c>
      <c r="BE108" s="177">
        <f>IF(N108="základní",J108,0)</f>
        <v>0</v>
      </c>
      <c r="BF108" s="177">
        <f>IF(N108="snížená",J108,0)</f>
        <v>0</v>
      </c>
      <c r="BG108" s="177">
        <f>IF(N108="zákl. přenesená",J108,0)</f>
        <v>0</v>
      </c>
      <c r="BH108" s="177">
        <f>IF(N108="sníž. přenesená",J108,0)</f>
        <v>0</v>
      </c>
      <c r="BI108" s="177">
        <f>IF(N108="nulová",J108,0)</f>
        <v>0</v>
      </c>
      <c r="BJ108" s="19" t="s">
        <v>15</v>
      </c>
      <c r="BK108" s="177">
        <f>ROUND(I108*H108,2)</f>
        <v>0</v>
      </c>
      <c r="BL108" s="19" t="s">
        <v>134</v>
      </c>
      <c r="BM108" s="176" t="s">
        <v>333</v>
      </c>
    </row>
    <row r="109" s="2" customFormat="1" ht="16.5" customHeight="1">
      <c r="A109" s="38"/>
      <c r="B109" s="164"/>
      <c r="C109" s="165" t="s">
        <v>71</v>
      </c>
      <c r="D109" s="165" t="s">
        <v>129</v>
      </c>
      <c r="E109" s="166" t="s">
        <v>801</v>
      </c>
      <c r="F109" s="167" t="s">
        <v>802</v>
      </c>
      <c r="G109" s="168" t="s">
        <v>756</v>
      </c>
      <c r="H109" s="169">
        <v>12</v>
      </c>
      <c r="I109" s="170"/>
      <c r="J109" s="171">
        <f>ROUND(I109*H109,2)</f>
        <v>0</v>
      </c>
      <c r="K109" s="167" t="s">
        <v>3</v>
      </c>
      <c r="L109" s="39"/>
      <c r="M109" s="172" t="s">
        <v>3</v>
      </c>
      <c r="N109" s="173" t="s">
        <v>42</v>
      </c>
      <c r="O109" s="72"/>
      <c r="P109" s="174">
        <f>O109*H109</f>
        <v>0</v>
      </c>
      <c r="Q109" s="174">
        <v>0</v>
      </c>
      <c r="R109" s="174">
        <f>Q109*H109</f>
        <v>0</v>
      </c>
      <c r="S109" s="174">
        <v>0</v>
      </c>
      <c r="T109" s="17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76" t="s">
        <v>134</v>
      </c>
      <c r="AT109" s="176" t="s">
        <v>129</v>
      </c>
      <c r="AU109" s="176" t="s">
        <v>71</v>
      </c>
      <c r="AY109" s="19" t="s">
        <v>126</v>
      </c>
      <c r="BE109" s="177">
        <f>IF(N109="základní",J109,0)</f>
        <v>0</v>
      </c>
      <c r="BF109" s="177">
        <f>IF(N109="snížená",J109,0)</f>
        <v>0</v>
      </c>
      <c r="BG109" s="177">
        <f>IF(N109="zákl. přenesená",J109,0)</f>
        <v>0</v>
      </c>
      <c r="BH109" s="177">
        <f>IF(N109="sníž. přenesená",J109,0)</f>
        <v>0</v>
      </c>
      <c r="BI109" s="177">
        <f>IF(N109="nulová",J109,0)</f>
        <v>0</v>
      </c>
      <c r="BJ109" s="19" t="s">
        <v>15</v>
      </c>
      <c r="BK109" s="177">
        <f>ROUND(I109*H109,2)</f>
        <v>0</v>
      </c>
      <c r="BL109" s="19" t="s">
        <v>134</v>
      </c>
      <c r="BM109" s="176" t="s">
        <v>338</v>
      </c>
    </row>
    <row r="110" s="2" customFormat="1" ht="16.5" customHeight="1">
      <c r="A110" s="38"/>
      <c r="B110" s="164"/>
      <c r="C110" s="165" t="s">
        <v>71</v>
      </c>
      <c r="D110" s="165" t="s">
        <v>129</v>
      </c>
      <c r="E110" s="166" t="s">
        <v>803</v>
      </c>
      <c r="F110" s="167" t="s">
        <v>804</v>
      </c>
      <c r="G110" s="168" t="s">
        <v>756</v>
      </c>
      <c r="H110" s="169">
        <v>10</v>
      </c>
      <c r="I110" s="170"/>
      <c r="J110" s="171">
        <f>ROUND(I110*H110,2)</f>
        <v>0</v>
      </c>
      <c r="K110" s="167" t="s">
        <v>3</v>
      </c>
      <c r="L110" s="39"/>
      <c r="M110" s="172" t="s">
        <v>3</v>
      </c>
      <c r="N110" s="173" t="s">
        <v>42</v>
      </c>
      <c r="O110" s="72"/>
      <c r="P110" s="174">
        <f>O110*H110</f>
        <v>0</v>
      </c>
      <c r="Q110" s="174">
        <v>0</v>
      </c>
      <c r="R110" s="174">
        <f>Q110*H110</f>
        <v>0</v>
      </c>
      <c r="S110" s="174">
        <v>0</v>
      </c>
      <c r="T110" s="17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6" t="s">
        <v>134</v>
      </c>
      <c r="AT110" s="176" t="s">
        <v>129</v>
      </c>
      <c r="AU110" s="176" t="s">
        <v>71</v>
      </c>
      <c r="AY110" s="19" t="s">
        <v>126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9" t="s">
        <v>15</v>
      </c>
      <c r="BK110" s="177">
        <f>ROUND(I110*H110,2)</f>
        <v>0</v>
      </c>
      <c r="BL110" s="19" t="s">
        <v>134</v>
      </c>
      <c r="BM110" s="176" t="s">
        <v>342</v>
      </c>
    </row>
    <row r="111" s="2" customFormat="1" ht="16.5" customHeight="1">
      <c r="A111" s="38"/>
      <c r="B111" s="164"/>
      <c r="C111" s="165" t="s">
        <v>71</v>
      </c>
      <c r="D111" s="165" t="s">
        <v>129</v>
      </c>
      <c r="E111" s="166" t="s">
        <v>805</v>
      </c>
      <c r="F111" s="167" t="s">
        <v>806</v>
      </c>
      <c r="G111" s="168" t="s">
        <v>747</v>
      </c>
      <c r="H111" s="169">
        <v>2</v>
      </c>
      <c r="I111" s="170"/>
      <c r="J111" s="171">
        <f>ROUND(I111*H111,2)</f>
        <v>0</v>
      </c>
      <c r="K111" s="167" t="s">
        <v>3</v>
      </c>
      <c r="L111" s="39"/>
      <c r="M111" s="172" t="s">
        <v>3</v>
      </c>
      <c r="N111" s="173" t="s">
        <v>42</v>
      </c>
      <c r="O111" s="72"/>
      <c r="P111" s="174">
        <f>O111*H111</f>
        <v>0</v>
      </c>
      <c r="Q111" s="174">
        <v>0</v>
      </c>
      <c r="R111" s="174">
        <f>Q111*H111</f>
        <v>0</v>
      </c>
      <c r="S111" s="174">
        <v>0</v>
      </c>
      <c r="T111" s="17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76" t="s">
        <v>134</v>
      </c>
      <c r="AT111" s="176" t="s">
        <v>129</v>
      </c>
      <c r="AU111" s="176" t="s">
        <v>71</v>
      </c>
      <c r="AY111" s="19" t="s">
        <v>126</v>
      </c>
      <c r="BE111" s="177">
        <f>IF(N111="základní",J111,0)</f>
        <v>0</v>
      </c>
      <c r="BF111" s="177">
        <f>IF(N111="snížená",J111,0)</f>
        <v>0</v>
      </c>
      <c r="BG111" s="177">
        <f>IF(N111="zákl. přenesená",J111,0)</f>
        <v>0</v>
      </c>
      <c r="BH111" s="177">
        <f>IF(N111="sníž. přenesená",J111,0)</f>
        <v>0</v>
      </c>
      <c r="BI111" s="177">
        <f>IF(N111="nulová",J111,0)</f>
        <v>0</v>
      </c>
      <c r="BJ111" s="19" t="s">
        <v>15</v>
      </c>
      <c r="BK111" s="177">
        <f>ROUND(I111*H111,2)</f>
        <v>0</v>
      </c>
      <c r="BL111" s="19" t="s">
        <v>134</v>
      </c>
      <c r="BM111" s="176" t="s">
        <v>347</v>
      </c>
    </row>
    <row r="112" s="2" customFormat="1" ht="16.5" customHeight="1">
      <c r="A112" s="38"/>
      <c r="B112" s="164"/>
      <c r="C112" s="165" t="s">
        <v>71</v>
      </c>
      <c r="D112" s="165" t="s">
        <v>129</v>
      </c>
      <c r="E112" s="166" t="s">
        <v>807</v>
      </c>
      <c r="F112" s="167" t="s">
        <v>808</v>
      </c>
      <c r="G112" s="168" t="s">
        <v>747</v>
      </c>
      <c r="H112" s="169">
        <v>1</v>
      </c>
      <c r="I112" s="170"/>
      <c r="J112" s="171">
        <f>ROUND(I112*H112,2)</f>
        <v>0</v>
      </c>
      <c r="K112" s="167" t="s">
        <v>3</v>
      </c>
      <c r="L112" s="39"/>
      <c r="M112" s="172" t="s">
        <v>3</v>
      </c>
      <c r="N112" s="173" t="s">
        <v>42</v>
      </c>
      <c r="O112" s="72"/>
      <c r="P112" s="174">
        <f>O112*H112</f>
        <v>0</v>
      </c>
      <c r="Q112" s="174">
        <v>0</v>
      </c>
      <c r="R112" s="174">
        <f>Q112*H112</f>
        <v>0</v>
      </c>
      <c r="S112" s="174">
        <v>0</v>
      </c>
      <c r="T112" s="17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6" t="s">
        <v>134</v>
      </c>
      <c r="AT112" s="176" t="s">
        <v>129</v>
      </c>
      <c r="AU112" s="176" t="s">
        <v>71</v>
      </c>
      <c r="AY112" s="19" t="s">
        <v>126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9" t="s">
        <v>15</v>
      </c>
      <c r="BK112" s="177">
        <f>ROUND(I112*H112,2)</f>
        <v>0</v>
      </c>
      <c r="BL112" s="19" t="s">
        <v>134</v>
      </c>
      <c r="BM112" s="176" t="s">
        <v>351</v>
      </c>
    </row>
    <row r="113" s="2" customFormat="1" ht="16.5" customHeight="1">
      <c r="A113" s="38"/>
      <c r="B113" s="164"/>
      <c r="C113" s="165" t="s">
        <v>71</v>
      </c>
      <c r="D113" s="165" t="s">
        <v>129</v>
      </c>
      <c r="E113" s="166" t="s">
        <v>809</v>
      </c>
      <c r="F113" s="167" t="s">
        <v>810</v>
      </c>
      <c r="G113" s="168" t="s">
        <v>756</v>
      </c>
      <c r="H113" s="169">
        <v>1</v>
      </c>
      <c r="I113" s="170"/>
      <c r="J113" s="171">
        <f>ROUND(I113*H113,2)</f>
        <v>0</v>
      </c>
      <c r="K113" s="167" t="s">
        <v>3</v>
      </c>
      <c r="L113" s="39"/>
      <c r="M113" s="172" t="s">
        <v>3</v>
      </c>
      <c r="N113" s="173" t="s">
        <v>42</v>
      </c>
      <c r="O113" s="72"/>
      <c r="P113" s="174">
        <f>O113*H113</f>
        <v>0</v>
      </c>
      <c r="Q113" s="174">
        <v>0</v>
      </c>
      <c r="R113" s="174">
        <f>Q113*H113</f>
        <v>0</v>
      </c>
      <c r="S113" s="174">
        <v>0</v>
      </c>
      <c r="T113" s="17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76" t="s">
        <v>134</v>
      </c>
      <c r="AT113" s="176" t="s">
        <v>129</v>
      </c>
      <c r="AU113" s="176" t="s">
        <v>71</v>
      </c>
      <c r="AY113" s="19" t="s">
        <v>126</v>
      </c>
      <c r="BE113" s="177">
        <f>IF(N113="základní",J113,0)</f>
        <v>0</v>
      </c>
      <c r="BF113" s="177">
        <f>IF(N113="snížená",J113,0)</f>
        <v>0</v>
      </c>
      <c r="BG113" s="177">
        <f>IF(N113="zákl. přenesená",J113,0)</f>
        <v>0</v>
      </c>
      <c r="BH113" s="177">
        <f>IF(N113="sníž. přenesená",J113,0)</f>
        <v>0</v>
      </c>
      <c r="BI113" s="177">
        <f>IF(N113="nulová",J113,0)</f>
        <v>0</v>
      </c>
      <c r="BJ113" s="19" t="s">
        <v>15</v>
      </c>
      <c r="BK113" s="177">
        <f>ROUND(I113*H113,2)</f>
        <v>0</v>
      </c>
      <c r="BL113" s="19" t="s">
        <v>134</v>
      </c>
      <c r="BM113" s="176" t="s">
        <v>356</v>
      </c>
    </row>
    <row r="114" s="2" customFormat="1" ht="16.5" customHeight="1">
      <c r="A114" s="38"/>
      <c r="B114" s="164"/>
      <c r="C114" s="165" t="s">
        <v>71</v>
      </c>
      <c r="D114" s="165" t="s">
        <v>129</v>
      </c>
      <c r="E114" s="166" t="s">
        <v>811</v>
      </c>
      <c r="F114" s="167" t="s">
        <v>812</v>
      </c>
      <c r="G114" s="168" t="s">
        <v>225</v>
      </c>
      <c r="H114" s="169">
        <v>60</v>
      </c>
      <c r="I114" s="170"/>
      <c r="J114" s="171">
        <f>ROUND(I114*H114,2)</f>
        <v>0</v>
      </c>
      <c r="K114" s="167" t="s">
        <v>3</v>
      </c>
      <c r="L114" s="39"/>
      <c r="M114" s="172" t="s">
        <v>3</v>
      </c>
      <c r="N114" s="173" t="s">
        <v>42</v>
      </c>
      <c r="O114" s="72"/>
      <c r="P114" s="174">
        <f>O114*H114</f>
        <v>0</v>
      </c>
      <c r="Q114" s="174">
        <v>0</v>
      </c>
      <c r="R114" s="174">
        <f>Q114*H114</f>
        <v>0</v>
      </c>
      <c r="S114" s="174">
        <v>0</v>
      </c>
      <c r="T114" s="17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76" t="s">
        <v>134</v>
      </c>
      <c r="AT114" s="176" t="s">
        <v>129</v>
      </c>
      <c r="AU114" s="176" t="s">
        <v>71</v>
      </c>
      <c r="AY114" s="19" t="s">
        <v>126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9" t="s">
        <v>15</v>
      </c>
      <c r="BK114" s="177">
        <f>ROUND(I114*H114,2)</f>
        <v>0</v>
      </c>
      <c r="BL114" s="19" t="s">
        <v>134</v>
      </c>
      <c r="BM114" s="176" t="s">
        <v>222</v>
      </c>
    </row>
    <row r="115" s="2" customFormat="1" ht="16.5" customHeight="1">
      <c r="A115" s="38"/>
      <c r="B115" s="164"/>
      <c r="C115" s="165" t="s">
        <v>71</v>
      </c>
      <c r="D115" s="165" t="s">
        <v>129</v>
      </c>
      <c r="E115" s="166" t="s">
        <v>813</v>
      </c>
      <c r="F115" s="167" t="s">
        <v>814</v>
      </c>
      <c r="G115" s="168" t="s">
        <v>756</v>
      </c>
      <c r="H115" s="169">
        <v>2</v>
      </c>
      <c r="I115" s="170"/>
      <c r="J115" s="171">
        <f>ROUND(I115*H115,2)</f>
        <v>0</v>
      </c>
      <c r="K115" s="167" t="s">
        <v>3</v>
      </c>
      <c r="L115" s="39"/>
      <c r="M115" s="172" t="s">
        <v>3</v>
      </c>
      <c r="N115" s="173" t="s">
        <v>42</v>
      </c>
      <c r="O115" s="72"/>
      <c r="P115" s="174">
        <f>O115*H115</f>
        <v>0</v>
      </c>
      <c r="Q115" s="174">
        <v>0</v>
      </c>
      <c r="R115" s="174">
        <f>Q115*H115</f>
        <v>0</v>
      </c>
      <c r="S115" s="174">
        <v>0</v>
      </c>
      <c r="T115" s="17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6" t="s">
        <v>134</v>
      </c>
      <c r="AT115" s="176" t="s">
        <v>129</v>
      </c>
      <c r="AU115" s="176" t="s">
        <v>71</v>
      </c>
      <c r="AY115" s="19" t="s">
        <v>126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9" t="s">
        <v>15</v>
      </c>
      <c r="BK115" s="177">
        <f>ROUND(I115*H115,2)</f>
        <v>0</v>
      </c>
      <c r="BL115" s="19" t="s">
        <v>134</v>
      </c>
      <c r="BM115" s="176" t="s">
        <v>367</v>
      </c>
    </row>
    <row r="116" s="2" customFormat="1" ht="16.5" customHeight="1">
      <c r="A116" s="38"/>
      <c r="B116" s="164"/>
      <c r="C116" s="165" t="s">
        <v>71</v>
      </c>
      <c r="D116" s="165" t="s">
        <v>129</v>
      </c>
      <c r="E116" s="166" t="s">
        <v>815</v>
      </c>
      <c r="F116" s="167" t="s">
        <v>816</v>
      </c>
      <c r="G116" s="168" t="s">
        <v>756</v>
      </c>
      <c r="H116" s="169">
        <v>2</v>
      </c>
      <c r="I116" s="170"/>
      <c r="J116" s="171">
        <f>ROUND(I116*H116,2)</f>
        <v>0</v>
      </c>
      <c r="K116" s="167" t="s">
        <v>3</v>
      </c>
      <c r="L116" s="39"/>
      <c r="M116" s="172" t="s">
        <v>3</v>
      </c>
      <c r="N116" s="173" t="s">
        <v>42</v>
      </c>
      <c r="O116" s="72"/>
      <c r="P116" s="174">
        <f>O116*H116</f>
        <v>0</v>
      </c>
      <c r="Q116" s="174">
        <v>0</v>
      </c>
      <c r="R116" s="174">
        <f>Q116*H116</f>
        <v>0</v>
      </c>
      <c r="S116" s="174">
        <v>0</v>
      </c>
      <c r="T116" s="17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76" t="s">
        <v>134</v>
      </c>
      <c r="AT116" s="176" t="s">
        <v>129</v>
      </c>
      <c r="AU116" s="176" t="s">
        <v>71</v>
      </c>
      <c r="AY116" s="19" t="s">
        <v>126</v>
      </c>
      <c r="BE116" s="177">
        <f>IF(N116="základní",J116,0)</f>
        <v>0</v>
      </c>
      <c r="BF116" s="177">
        <f>IF(N116="snížená",J116,0)</f>
        <v>0</v>
      </c>
      <c r="BG116" s="177">
        <f>IF(N116="zákl. přenesená",J116,0)</f>
        <v>0</v>
      </c>
      <c r="BH116" s="177">
        <f>IF(N116="sníž. přenesená",J116,0)</f>
        <v>0</v>
      </c>
      <c r="BI116" s="177">
        <f>IF(N116="nulová",J116,0)</f>
        <v>0</v>
      </c>
      <c r="BJ116" s="19" t="s">
        <v>15</v>
      </c>
      <c r="BK116" s="177">
        <f>ROUND(I116*H116,2)</f>
        <v>0</v>
      </c>
      <c r="BL116" s="19" t="s">
        <v>134</v>
      </c>
      <c r="BM116" s="176" t="s">
        <v>374</v>
      </c>
    </row>
    <row r="117" s="2" customFormat="1" ht="16.5" customHeight="1">
      <c r="A117" s="38"/>
      <c r="B117" s="164"/>
      <c r="C117" s="165" t="s">
        <v>71</v>
      </c>
      <c r="D117" s="165" t="s">
        <v>129</v>
      </c>
      <c r="E117" s="166" t="s">
        <v>817</v>
      </c>
      <c r="F117" s="167" t="s">
        <v>818</v>
      </c>
      <c r="G117" s="168" t="s">
        <v>747</v>
      </c>
      <c r="H117" s="169">
        <v>1</v>
      </c>
      <c r="I117" s="170"/>
      <c r="J117" s="171">
        <f>ROUND(I117*H117,2)</f>
        <v>0</v>
      </c>
      <c r="K117" s="167" t="s">
        <v>3</v>
      </c>
      <c r="L117" s="39"/>
      <c r="M117" s="221" t="s">
        <v>3</v>
      </c>
      <c r="N117" s="222" t="s">
        <v>42</v>
      </c>
      <c r="O117" s="219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6" t="s">
        <v>134</v>
      </c>
      <c r="AT117" s="176" t="s">
        <v>129</v>
      </c>
      <c r="AU117" s="176" t="s">
        <v>71</v>
      </c>
      <c r="AY117" s="19" t="s">
        <v>126</v>
      </c>
      <c r="BE117" s="177">
        <f>IF(N117="základní",J117,0)</f>
        <v>0</v>
      </c>
      <c r="BF117" s="177">
        <f>IF(N117="snížená",J117,0)</f>
        <v>0</v>
      </c>
      <c r="BG117" s="177">
        <f>IF(N117="zákl. přenesená",J117,0)</f>
        <v>0</v>
      </c>
      <c r="BH117" s="177">
        <f>IF(N117="sníž. přenesená",J117,0)</f>
        <v>0</v>
      </c>
      <c r="BI117" s="177">
        <f>IF(N117="nulová",J117,0)</f>
        <v>0</v>
      </c>
      <c r="BJ117" s="19" t="s">
        <v>15</v>
      </c>
      <c r="BK117" s="177">
        <f>ROUND(I117*H117,2)</f>
        <v>0</v>
      </c>
      <c r="BL117" s="19" t="s">
        <v>134</v>
      </c>
      <c r="BM117" s="176" t="s">
        <v>381</v>
      </c>
    </row>
    <row r="118" s="2" customFormat="1" ht="6.96" customHeight="1">
      <c r="A118" s="38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39"/>
      <c r="M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</sheetData>
  <autoFilter ref="C78:K11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5" customWidth="1"/>
    <col min="2" max="2" width="1.667969" style="225" customWidth="1"/>
    <col min="3" max="4" width="5" style="225" customWidth="1"/>
    <col min="5" max="5" width="11.66016" style="225" customWidth="1"/>
    <col min="6" max="6" width="9.160156" style="225" customWidth="1"/>
    <col min="7" max="7" width="5" style="225" customWidth="1"/>
    <col min="8" max="8" width="77.83203" style="225" customWidth="1"/>
    <col min="9" max="10" width="20" style="225" customWidth="1"/>
    <col min="11" max="11" width="1.667969" style="225" customWidth="1"/>
  </cols>
  <sheetData>
    <row r="1" s="1" customFormat="1" ht="37.5" customHeight="1"/>
    <row r="2" s="1" customFormat="1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="16" customFormat="1" ht="45" customHeight="1">
      <c r="B3" s="229"/>
      <c r="C3" s="230" t="s">
        <v>819</v>
      </c>
      <c r="D3" s="230"/>
      <c r="E3" s="230"/>
      <c r="F3" s="230"/>
      <c r="G3" s="230"/>
      <c r="H3" s="230"/>
      <c r="I3" s="230"/>
      <c r="J3" s="230"/>
      <c r="K3" s="231"/>
    </row>
    <row r="4" s="1" customFormat="1" ht="25.5" customHeight="1">
      <c r="B4" s="232"/>
      <c r="C4" s="233" t="s">
        <v>820</v>
      </c>
      <c r="D4" s="233"/>
      <c r="E4" s="233"/>
      <c r="F4" s="233"/>
      <c r="G4" s="233"/>
      <c r="H4" s="233"/>
      <c r="I4" s="233"/>
      <c r="J4" s="233"/>
      <c r="K4" s="234"/>
    </row>
    <row r="5" s="1" customFormat="1" ht="5.25" customHeight="1">
      <c r="B5" s="232"/>
      <c r="C5" s="235"/>
      <c r="D5" s="235"/>
      <c r="E5" s="235"/>
      <c r="F5" s="235"/>
      <c r="G5" s="235"/>
      <c r="H5" s="235"/>
      <c r="I5" s="235"/>
      <c r="J5" s="235"/>
      <c r="K5" s="234"/>
    </row>
    <row r="6" s="1" customFormat="1" ht="15" customHeight="1">
      <c r="B6" s="232"/>
      <c r="C6" s="236" t="s">
        <v>821</v>
      </c>
      <c r="D6" s="236"/>
      <c r="E6" s="236"/>
      <c r="F6" s="236"/>
      <c r="G6" s="236"/>
      <c r="H6" s="236"/>
      <c r="I6" s="236"/>
      <c r="J6" s="236"/>
      <c r="K6" s="234"/>
    </row>
    <row r="7" s="1" customFormat="1" ht="15" customHeight="1">
      <c r="B7" s="237"/>
      <c r="C7" s="236" t="s">
        <v>822</v>
      </c>
      <c r="D7" s="236"/>
      <c r="E7" s="236"/>
      <c r="F7" s="236"/>
      <c r="G7" s="236"/>
      <c r="H7" s="236"/>
      <c r="I7" s="236"/>
      <c r="J7" s="236"/>
      <c r="K7" s="234"/>
    </row>
    <row r="8" s="1" customFormat="1" ht="12.75" customHeight="1">
      <c r="B8" s="237"/>
      <c r="C8" s="236"/>
      <c r="D8" s="236"/>
      <c r="E8" s="236"/>
      <c r="F8" s="236"/>
      <c r="G8" s="236"/>
      <c r="H8" s="236"/>
      <c r="I8" s="236"/>
      <c r="J8" s="236"/>
      <c r="K8" s="234"/>
    </row>
    <row r="9" s="1" customFormat="1" ht="15" customHeight="1">
      <c r="B9" s="237"/>
      <c r="C9" s="236" t="s">
        <v>823</v>
      </c>
      <c r="D9" s="236"/>
      <c r="E9" s="236"/>
      <c r="F9" s="236"/>
      <c r="G9" s="236"/>
      <c r="H9" s="236"/>
      <c r="I9" s="236"/>
      <c r="J9" s="236"/>
      <c r="K9" s="234"/>
    </row>
    <row r="10" s="1" customFormat="1" ht="15" customHeight="1">
      <c r="B10" s="237"/>
      <c r="C10" s="236"/>
      <c r="D10" s="236" t="s">
        <v>824</v>
      </c>
      <c r="E10" s="236"/>
      <c r="F10" s="236"/>
      <c r="G10" s="236"/>
      <c r="H10" s="236"/>
      <c r="I10" s="236"/>
      <c r="J10" s="236"/>
      <c r="K10" s="234"/>
    </row>
    <row r="11" s="1" customFormat="1" ht="15" customHeight="1">
      <c r="B11" s="237"/>
      <c r="C11" s="238"/>
      <c r="D11" s="236" t="s">
        <v>825</v>
      </c>
      <c r="E11" s="236"/>
      <c r="F11" s="236"/>
      <c r="G11" s="236"/>
      <c r="H11" s="236"/>
      <c r="I11" s="236"/>
      <c r="J11" s="236"/>
      <c r="K11" s="234"/>
    </row>
    <row r="12" s="1" customFormat="1" ht="15" customHeight="1">
      <c r="B12" s="237"/>
      <c r="C12" s="238"/>
      <c r="D12" s="236"/>
      <c r="E12" s="236"/>
      <c r="F12" s="236"/>
      <c r="G12" s="236"/>
      <c r="H12" s="236"/>
      <c r="I12" s="236"/>
      <c r="J12" s="236"/>
      <c r="K12" s="234"/>
    </row>
    <row r="13" s="1" customFormat="1" ht="15" customHeight="1">
      <c r="B13" s="237"/>
      <c r="C13" s="238"/>
      <c r="D13" s="239" t="s">
        <v>826</v>
      </c>
      <c r="E13" s="236"/>
      <c r="F13" s="236"/>
      <c r="G13" s="236"/>
      <c r="H13" s="236"/>
      <c r="I13" s="236"/>
      <c r="J13" s="236"/>
      <c r="K13" s="234"/>
    </row>
    <row r="14" s="1" customFormat="1" ht="12.75" customHeight="1">
      <c r="B14" s="237"/>
      <c r="C14" s="238"/>
      <c r="D14" s="238"/>
      <c r="E14" s="238"/>
      <c r="F14" s="238"/>
      <c r="G14" s="238"/>
      <c r="H14" s="238"/>
      <c r="I14" s="238"/>
      <c r="J14" s="238"/>
      <c r="K14" s="234"/>
    </row>
    <row r="15" s="1" customFormat="1" ht="15" customHeight="1">
      <c r="B15" s="237"/>
      <c r="C15" s="238"/>
      <c r="D15" s="236" t="s">
        <v>827</v>
      </c>
      <c r="E15" s="236"/>
      <c r="F15" s="236"/>
      <c r="G15" s="236"/>
      <c r="H15" s="236"/>
      <c r="I15" s="236"/>
      <c r="J15" s="236"/>
      <c r="K15" s="234"/>
    </row>
    <row r="16" s="1" customFormat="1" ht="15" customHeight="1">
      <c r="B16" s="237"/>
      <c r="C16" s="238"/>
      <c r="D16" s="236" t="s">
        <v>828</v>
      </c>
      <c r="E16" s="236"/>
      <c r="F16" s="236"/>
      <c r="G16" s="236"/>
      <c r="H16" s="236"/>
      <c r="I16" s="236"/>
      <c r="J16" s="236"/>
      <c r="K16" s="234"/>
    </row>
    <row r="17" s="1" customFormat="1" ht="15" customHeight="1">
      <c r="B17" s="237"/>
      <c r="C17" s="238"/>
      <c r="D17" s="236" t="s">
        <v>829</v>
      </c>
      <c r="E17" s="236"/>
      <c r="F17" s="236"/>
      <c r="G17" s="236"/>
      <c r="H17" s="236"/>
      <c r="I17" s="236"/>
      <c r="J17" s="236"/>
      <c r="K17" s="234"/>
    </row>
    <row r="18" s="1" customFormat="1" ht="15" customHeight="1">
      <c r="B18" s="237"/>
      <c r="C18" s="238"/>
      <c r="D18" s="238"/>
      <c r="E18" s="240" t="s">
        <v>78</v>
      </c>
      <c r="F18" s="236" t="s">
        <v>830</v>
      </c>
      <c r="G18" s="236"/>
      <c r="H18" s="236"/>
      <c r="I18" s="236"/>
      <c r="J18" s="236"/>
      <c r="K18" s="234"/>
    </row>
    <row r="19" s="1" customFormat="1" ht="15" customHeight="1">
      <c r="B19" s="237"/>
      <c r="C19" s="238"/>
      <c r="D19" s="238"/>
      <c r="E19" s="240" t="s">
        <v>831</v>
      </c>
      <c r="F19" s="236" t="s">
        <v>832</v>
      </c>
      <c r="G19" s="236"/>
      <c r="H19" s="236"/>
      <c r="I19" s="236"/>
      <c r="J19" s="236"/>
      <c r="K19" s="234"/>
    </row>
    <row r="20" s="1" customFormat="1" ht="15" customHeight="1">
      <c r="B20" s="237"/>
      <c r="C20" s="238"/>
      <c r="D20" s="238"/>
      <c r="E20" s="240" t="s">
        <v>833</v>
      </c>
      <c r="F20" s="236" t="s">
        <v>834</v>
      </c>
      <c r="G20" s="236"/>
      <c r="H20" s="236"/>
      <c r="I20" s="236"/>
      <c r="J20" s="236"/>
      <c r="K20" s="234"/>
    </row>
    <row r="21" s="1" customFormat="1" ht="15" customHeight="1">
      <c r="B21" s="237"/>
      <c r="C21" s="238"/>
      <c r="D21" s="238"/>
      <c r="E21" s="240" t="s">
        <v>835</v>
      </c>
      <c r="F21" s="236" t="s">
        <v>836</v>
      </c>
      <c r="G21" s="236"/>
      <c r="H21" s="236"/>
      <c r="I21" s="236"/>
      <c r="J21" s="236"/>
      <c r="K21" s="234"/>
    </row>
    <row r="22" s="1" customFormat="1" ht="15" customHeight="1">
      <c r="B22" s="237"/>
      <c r="C22" s="238"/>
      <c r="D22" s="238"/>
      <c r="E22" s="240" t="s">
        <v>837</v>
      </c>
      <c r="F22" s="236" t="s">
        <v>838</v>
      </c>
      <c r="G22" s="236"/>
      <c r="H22" s="236"/>
      <c r="I22" s="236"/>
      <c r="J22" s="236"/>
      <c r="K22" s="234"/>
    </row>
    <row r="23" s="1" customFormat="1" ht="15" customHeight="1">
      <c r="B23" s="237"/>
      <c r="C23" s="238"/>
      <c r="D23" s="238"/>
      <c r="E23" s="240" t="s">
        <v>839</v>
      </c>
      <c r="F23" s="236" t="s">
        <v>840</v>
      </c>
      <c r="G23" s="236"/>
      <c r="H23" s="236"/>
      <c r="I23" s="236"/>
      <c r="J23" s="236"/>
      <c r="K23" s="234"/>
    </row>
    <row r="24" s="1" customFormat="1" ht="12.75" customHeight="1">
      <c r="B24" s="237"/>
      <c r="C24" s="238"/>
      <c r="D24" s="238"/>
      <c r="E24" s="238"/>
      <c r="F24" s="238"/>
      <c r="G24" s="238"/>
      <c r="H24" s="238"/>
      <c r="I24" s="238"/>
      <c r="J24" s="238"/>
      <c r="K24" s="234"/>
    </row>
    <row r="25" s="1" customFormat="1" ht="15" customHeight="1">
      <c r="B25" s="237"/>
      <c r="C25" s="236" t="s">
        <v>841</v>
      </c>
      <c r="D25" s="236"/>
      <c r="E25" s="236"/>
      <c r="F25" s="236"/>
      <c r="G25" s="236"/>
      <c r="H25" s="236"/>
      <c r="I25" s="236"/>
      <c r="J25" s="236"/>
      <c r="K25" s="234"/>
    </row>
    <row r="26" s="1" customFormat="1" ht="15" customHeight="1">
      <c r="B26" s="237"/>
      <c r="C26" s="236" t="s">
        <v>842</v>
      </c>
      <c r="D26" s="236"/>
      <c r="E26" s="236"/>
      <c r="F26" s="236"/>
      <c r="G26" s="236"/>
      <c r="H26" s="236"/>
      <c r="I26" s="236"/>
      <c r="J26" s="236"/>
      <c r="K26" s="234"/>
    </row>
    <row r="27" s="1" customFormat="1" ht="15" customHeight="1">
      <c r="B27" s="237"/>
      <c r="C27" s="236"/>
      <c r="D27" s="236" t="s">
        <v>843</v>
      </c>
      <c r="E27" s="236"/>
      <c r="F27" s="236"/>
      <c r="G27" s="236"/>
      <c r="H27" s="236"/>
      <c r="I27" s="236"/>
      <c r="J27" s="236"/>
      <c r="K27" s="234"/>
    </row>
    <row r="28" s="1" customFormat="1" ht="15" customHeight="1">
      <c r="B28" s="237"/>
      <c r="C28" s="238"/>
      <c r="D28" s="236" t="s">
        <v>844</v>
      </c>
      <c r="E28" s="236"/>
      <c r="F28" s="236"/>
      <c r="G28" s="236"/>
      <c r="H28" s="236"/>
      <c r="I28" s="236"/>
      <c r="J28" s="236"/>
      <c r="K28" s="234"/>
    </row>
    <row r="29" s="1" customFormat="1" ht="12.75" customHeight="1">
      <c r="B29" s="237"/>
      <c r="C29" s="238"/>
      <c r="D29" s="238"/>
      <c r="E29" s="238"/>
      <c r="F29" s="238"/>
      <c r="G29" s="238"/>
      <c r="H29" s="238"/>
      <c r="I29" s="238"/>
      <c r="J29" s="238"/>
      <c r="K29" s="234"/>
    </row>
    <row r="30" s="1" customFormat="1" ht="15" customHeight="1">
      <c r="B30" s="237"/>
      <c r="C30" s="238"/>
      <c r="D30" s="236" t="s">
        <v>845</v>
      </c>
      <c r="E30" s="236"/>
      <c r="F30" s="236"/>
      <c r="G30" s="236"/>
      <c r="H30" s="236"/>
      <c r="I30" s="236"/>
      <c r="J30" s="236"/>
      <c r="K30" s="234"/>
    </row>
    <row r="31" s="1" customFormat="1" ht="15" customHeight="1">
      <c r="B31" s="237"/>
      <c r="C31" s="238"/>
      <c r="D31" s="236" t="s">
        <v>846</v>
      </c>
      <c r="E31" s="236"/>
      <c r="F31" s="236"/>
      <c r="G31" s="236"/>
      <c r="H31" s="236"/>
      <c r="I31" s="236"/>
      <c r="J31" s="236"/>
      <c r="K31" s="234"/>
    </row>
    <row r="32" s="1" customFormat="1" ht="12.75" customHeight="1">
      <c r="B32" s="237"/>
      <c r="C32" s="238"/>
      <c r="D32" s="238"/>
      <c r="E32" s="238"/>
      <c r="F32" s="238"/>
      <c r="G32" s="238"/>
      <c r="H32" s="238"/>
      <c r="I32" s="238"/>
      <c r="J32" s="238"/>
      <c r="K32" s="234"/>
    </row>
    <row r="33" s="1" customFormat="1" ht="15" customHeight="1">
      <c r="B33" s="237"/>
      <c r="C33" s="238"/>
      <c r="D33" s="236" t="s">
        <v>847</v>
      </c>
      <c r="E33" s="236"/>
      <c r="F33" s="236"/>
      <c r="G33" s="236"/>
      <c r="H33" s="236"/>
      <c r="I33" s="236"/>
      <c r="J33" s="236"/>
      <c r="K33" s="234"/>
    </row>
    <row r="34" s="1" customFormat="1" ht="15" customHeight="1">
      <c r="B34" s="237"/>
      <c r="C34" s="238"/>
      <c r="D34" s="236" t="s">
        <v>848</v>
      </c>
      <c r="E34" s="236"/>
      <c r="F34" s="236"/>
      <c r="G34" s="236"/>
      <c r="H34" s="236"/>
      <c r="I34" s="236"/>
      <c r="J34" s="236"/>
      <c r="K34" s="234"/>
    </row>
    <row r="35" s="1" customFormat="1" ht="15" customHeight="1">
      <c r="B35" s="237"/>
      <c r="C35" s="238"/>
      <c r="D35" s="236" t="s">
        <v>849</v>
      </c>
      <c r="E35" s="236"/>
      <c r="F35" s="236"/>
      <c r="G35" s="236"/>
      <c r="H35" s="236"/>
      <c r="I35" s="236"/>
      <c r="J35" s="236"/>
      <c r="K35" s="234"/>
    </row>
    <row r="36" s="1" customFormat="1" ht="15" customHeight="1">
      <c r="B36" s="237"/>
      <c r="C36" s="238"/>
      <c r="D36" s="236"/>
      <c r="E36" s="239" t="s">
        <v>112</v>
      </c>
      <c r="F36" s="236"/>
      <c r="G36" s="236" t="s">
        <v>850</v>
      </c>
      <c r="H36" s="236"/>
      <c r="I36" s="236"/>
      <c r="J36" s="236"/>
      <c r="K36" s="234"/>
    </row>
    <row r="37" s="1" customFormat="1" ht="30.75" customHeight="1">
      <c r="B37" s="237"/>
      <c r="C37" s="238"/>
      <c r="D37" s="236"/>
      <c r="E37" s="239" t="s">
        <v>851</v>
      </c>
      <c r="F37" s="236"/>
      <c r="G37" s="236" t="s">
        <v>852</v>
      </c>
      <c r="H37" s="236"/>
      <c r="I37" s="236"/>
      <c r="J37" s="236"/>
      <c r="K37" s="234"/>
    </row>
    <row r="38" s="1" customFormat="1" ht="15" customHeight="1">
      <c r="B38" s="237"/>
      <c r="C38" s="238"/>
      <c r="D38" s="236"/>
      <c r="E38" s="239" t="s">
        <v>52</v>
      </c>
      <c r="F38" s="236"/>
      <c r="G38" s="236" t="s">
        <v>853</v>
      </c>
      <c r="H38" s="236"/>
      <c r="I38" s="236"/>
      <c r="J38" s="236"/>
      <c r="K38" s="234"/>
    </row>
    <row r="39" s="1" customFormat="1" ht="15" customHeight="1">
      <c r="B39" s="237"/>
      <c r="C39" s="238"/>
      <c r="D39" s="236"/>
      <c r="E39" s="239" t="s">
        <v>53</v>
      </c>
      <c r="F39" s="236"/>
      <c r="G39" s="236" t="s">
        <v>854</v>
      </c>
      <c r="H39" s="236"/>
      <c r="I39" s="236"/>
      <c r="J39" s="236"/>
      <c r="K39" s="234"/>
    </row>
    <row r="40" s="1" customFormat="1" ht="15" customHeight="1">
      <c r="B40" s="237"/>
      <c r="C40" s="238"/>
      <c r="D40" s="236"/>
      <c r="E40" s="239" t="s">
        <v>113</v>
      </c>
      <c r="F40" s="236"/>
      <c r="G40" s="236" t="s">
        <v>855</v>
      </c>
      <c r="H40" s="236"/>
      <c r="I40" s="236"/>
      <c r="J40" s="236"/>
      <c r="K40" s="234"/>
    </row>
    <row r="41" s="1" customFormat="1" ht="15" customHeight="1">
      <c r="B41" s="237"/>
      <c r="C41" s="238"/>
      <c r="D41" s="236"/>
      <c r="E41" s="239" t="s">
        <v>114</v>
      </c>
      <c r="F41" s="236"/>
      <c r="G41" s="236" t="s">
        <v>856</v>
      </c>
      <c r="H41" s="236"/>
      <c r="I41" s="236"/>
      <c r="J41" s="236"/>
      <c r="K41" s="234"/>
    </row>
    <row r="42" s="1" customFormat="1" ht="15" customHeight="1">
      <c r="B42" s="237"/>
      <c r="C42" s="238"/>
      <c r="D42" s="236"/>
      <c r="E42" s="239" t="s">
        <v>857</v>
      </c>
      <c r="F42" s="236"/>
      <c r="G42" s="236" t="s">
        <v>858</v>
      </c>
      <c r="H42" s="236"/>
      <c r="I42" s="236"/>
      <c r="J42" s="236"/>
      <c r="K42" s="234"/>
    </row>
    <row r="43" s="1" customFormat="1" ht="15" customHeight="1">
      <c r="B43" s="237"/>
      <c r="C43" s="238"/>
      <c r="D43" s="236"/>
      <c r="E43" s="239"/>
      <c r="F43" s="236"/>
      <c r="G43" s="236" t="s">
        <v>859</v>
      </c>
      <c r="H43" s="236"/>
      <c r="I43" s="236"/>
      <c r="J43" s="236"/>
      <c r="K43" s="234"/>
    </row>
    <row r="44" s="1" customFormat="1" ht="15" customHeight="1">
      <c r="B44" s="237"/>
      <c r="C44" s="238"/>
      <c r="D44" s="236"/>
      <c r="E44" s="239" t="s">
        <v>860</v>
      </c>
      <c r="F44" s="236"/>
      <c r="G44" s="236" t="s">
        <v>861</v>
      </c>
      <c r="H44" s="236"/>
      <c r="I44" s="236"/>
      <c r="J44" s="236"/>
      <c r="K44" s="234"/>
    </row>
    <row r="45" s="1" customFormat="1" ht="15" customHeight="1">
      <c r="B45" s="237"/>
      <c r="C45" s="238"/>
      <c r="D45" s="236"/>
      <c r="E45" s="239" t="s">
        <v>116</v>
      </c>
      <c r="F45" s="236"/>
      <c r="G45" s="236" t="s">
        <v>862</v>
      </c>
      <c r="H45" s="236"/>
      <c r="I45" s="236"/>
      <c r="J45" s="236"/>
      <c r="K45" s="234"/>
    </row>
    <row r="46" s="1" customFormat="1" ht="12.75" customHeight="1">
      <c r="B46" s="237"/>
      <c r="C46" s="238"/>
      <c r="D46" s="236"/>
      <c r="E46" s="236"/>
      <c r="F46" s="236"/>
      <c r="G46" s="236"/>
      <c r="H46" s="236"/>
      <c r="I46" s="236"/>
      <c r="J46" s="236"/>
      <c r="K46" s="234"/>
    </row>
    <row r="47" s="1" customFormat="1" ht="15" customHeight="1">
      <c r="B47" s="237"/>
      <c r="C47" s="238"/>
      <c r="D47" s="236" t="s">
        <v>863</v>
      </c>
      <c r="E47" s="236"/>
      <c r="F47" s="236"/>
      <c r="G47" s="236"/>
      <c r="H47" s="236"/>
      <c r="I47" s="236"/>
      <c r="J47" s="236"/>
      <c r="K47" s="234"/>
    </row>
    <row r="48" s="1" customFormat="1" ht="15" customHeight="1">
      <c r="B48" s="237"/>
      <c r="C48" s="238"/>
      <c r="D48" s="238"/>
      <c r="E48" s="236" t="s">
        <v>864</v>
      </c>
      <c r="F48" s="236"/>
      <c r="G48" s="236"/>
      <c r="H48" s="236"/>
      <c r="I48" s="236"/>
      <c r="J48" s="236"/>
      <c r="K48" s="234"/>
    </row>
    <row r="49" s="1" customFormat="1" ht="15" customHeight="1">
      <c r="B49" s="237"/>
      <c r="C49" s="238"/>
      <c r="D49" s="238"/>
      <c r="E49" s="236" t="s">
        <v>865</v>
      </c>
      <c r="F49" s="236"/>
      <c r="G49" s="236"/>
      <c r="H49" s="236"/>
      <c r="I49" s="236"/>
      <c r="J49" s="236"/>
      <c r="K49" s="234"/>
    </row>
    <row r="50" s="1" customFormat="1" ht="15" customHeight="1">
      <c r="B50" s="237"/>
      <c r="C50" s="238"/>
      <c r="D50" s="238"/>
      <c r="E50" s="236" t="s">
        <v>866</v>
      </c>
      <c r="F50" s="236"/>
      <c r="G50" s="236"/>
      <c r="H50" s="236"/>
      <c r="I50" s="236"/>
      <c r="J50" s="236"/>
      <c r="K50" s="234"/>
    </row>
    <row r="51" s="1" customFormat="1" ht="15" customHeight="1">
      <c r="B51" s="237"/>
      <c r="C51" s="238"/>
      <c r="D51" s="236" t="s">
        <v>867</v>
      </c>
      <c r="E51" s="236"/>
      <c r="F51" s="236"/>
      <c r="G51" s="236"/>
      <c r="H51" s="236"/>
      <c r="I51" s="236"/>
      <c r="J51" s="236"/>
      <c r="K51" s="234"/>
    </row>
    <row r="52" s="1" customFormat="1" ht="25.5" customHeight="1">
      <c r="B52" s="232"/>
      <c r="C52" s="233" t="s">
        <v>868</v>
      </c>
      <c r="D52" s="233"/>
      <c r="E52" s="233"/>
      <c r="F52" s="233"/>
      <c r="G52" s="233"/>
      <c r="H52" s="233"/>
      <c r="I52" s="233"/>
      <c r="J52" s="233"/>
      <c r="K52" s="234"/>
    </row>
    <row r="53" s="1" customFormat="1" ht="5.25" customHeight="1">
      <c r="B53" s="232"/>
      <c r="C53" s="235"/>
      <c r="D53" s="235"/>
      <c r="E53" s="235"/>
      <c r="F53" s="235"/>
      <c r="G53" s="235"/>
      <c r="H53" s="235"/>
      <c r="I53" s="235"/>
      <c r="J53" s="235"/>
      <c r="K53" s="234"/>
    </row>
    <row r="54" s="1" customFormat="1" ht="15" customHeight="1">
      <c r="B54" s="232"/>
      <c r="C54" s="236" t="s">
        <v>869</v>
      </c>
      <c r="D54" s="236"/>
      <c r="E54" s="236"/>
      <c r="F54" s="236"/>
      <c r="G54" s="236"/>
      <c r="H54" s="236"/>
      <c r="I54" s="236"/>
      <c r="J54" s="236"/>
      <c r="K54" s="234"/>
    </row>
    <row r="55" s="1" customFormat="1" ht="15" customHeight="1">
      <c r="B55" s="232"/>
      <c r="C55" s="236" t="s">
        <v>870</v>
      </c>
      <c r="D55" s="236"/>
      <c r="E55" s="236"/>
      <c r="F55" s="236"/>
      <c r="G55" s="236"/>
      <c r="H55" s="236"/>
      <c r="I55" s="236"/>
      <c r="J55" s="236"/>
      <c r="K55" s="234"/>
    </row>
    <row r="56" s="1" customFormat="1" ht="12.75" customHeight="1">
      <c r="B56" s="232"/>
      <c r="C56" s="236"/>
      <c r="D56" s="236"/>
      <c r="E56" s="236"/>
      <c r="F56" s="236"/>
      <c r="G56" s="236"/>
      <c r="H56" s="236"/>
      <c r="I56" s="236"/>
      <c r="J56" s="236"/>
      <c r="K56" s="234"/>
    </row>
    <row r="57" s="1" customFormat="1" ht="15" customHeight="1">
      <c r="B57" s="232"/>
      <c r="C57" s="236" t="s">
        <v>871</v>
      </c>
      <c r="D57" s="236"/>
      <c r="E57" s="236"/>
      <c r="F57" s="236"/>
      <c r="G57" s="236"/>
      <c r="H57" s="236"/>
      <c r="I57" s="236"/>
      <c r="J57" s="236"/>
      <c r="K57" s="234"/>
    </row>
    <row r="58" s="1" customFormat="1" ht="15" customHeight="1">
      <c r="B58" s="232"/>
      <c r="C58" s="238"/>
      <c r="D58" s="236" t="s">
        <v>872</v>
      </c>
      <c r="E58" s="236"/>
      <c r="F58" s="236"/>
      <c r="G58" s="236"/>
      <c r="H58" s="236"/>
      <c r="I58" s="236"/>
      <c r="J58" s="236"/>
      <c r="K58" s="234"/>
    </row>
    <row r="59" s="1" customFormat="1" ht="15" customHeight="1">
      <c r="B59" s="232"/>
      <c r="C59" s="238"/>
      <c r="D59" s="236" t="s">
        <v>873</v>
      </c>
      <c r="E59" s="236"/>
      <c r="F59" s="236"/>
      <c r="G59" s="236"/>
      <c r="H59" s="236"/>
      <c r="I59" s="236"/>
      <c r="J59" s="236"/>
      <c r="K59" s="234"/>
    </row>
    <row r="60" s="1" customFormat="1" ht="15" customHeight="1">
      <c r="B60" s="232"/>
      <c r="C60" s="238"/>
      <c r="D60" s="236" t="s">
        <v>874</v>
      </c>
      <c r="E60" s="236"/>
      <c r="F60" s="236"/>
      <c r="G60" s="236"/>
      <c r="H60" s="236"/>
      <c r="I60" s="236"/>
      <c r="J60" s="236"/>
      <c r="K60" s="234"/>
    </row>
    <row r="61" s="1" customFormat="1" ht="15" customHeight="1">
      <c r="B61" s="232"/>
      <c r="C61" s="238"/>
      <c r="D61" s="236" t="s">
        <v>875</v>
      </c>
      <c r="E61" s="236"/>
      <c r="F61" s="236"/>
      <c r="G61" s="236"/>
      <c r="H61" s="236"/>
      <c r="I61" s="236"/>
      <c r="J61" s="236"/>
      <c r="K61" s="234"/>
    </row>
    <row r="62" s="1" customFormat="1" ht="15" customHeight="1">
      <c r="B62" s="232"/>
      <c r="C62" s="238"/>
      <c r="D62" s="241" t="s">
        <v>876</v>
      </c>
      <c r="E62" s="241"/>
      <c r="F62" s="241"/>
      <c r="G62" s="241"/>
      <c r="H62" s="241"/>
      <c r="I62" s="241"/>
      <c r="J62" s="241"/>
      <c r="K62" s="234"/>
    </row>
    <row r="63" s="1" customFormat="1" ht="15" customHeight="1">
      <c r="B63" s="232"/>
      <c r="C63" s="238"/>
      <c r="D63" s="236" t="s">
        <v>877</v>
      </c>
      <c r="E63" s="236"/>
      <c r="F63" s="236"/>
      <c r="G63" s="236"/>
      <c r="H63" s="236"/>
      <c r="I63" s="236"/>
      <c r="J63" s="236"/>
      <c r="K63" s="234"/>
    </row>
    <row r="64" s="1" customFormat="1" ht="12.75" customHeight="1">
      <c r="B64" s="232"/>
      <c r="C64" s="238"/>
      <c r="D64" s="238"/>
      <c r="E64" s="242"/>
      <c r="F64" s="238"/>
      <c r="G64" s="238"/>
      <c r="H64" s="238"/>
      <c r="I64" s="238"/>
      <c r="J64" s="238"/>
      <c r="K64" s="234"/>
    </row>
    <row r="65" s="1" customFormat="1" ht="15" customHeight="1">
      <c r="B65" s="232"/>
      <c r="C65" s="238"/>
      <c r="D65" s="236" t="s">
        <v>878</v>
      </c>
      <c r="E65" s="236"/>
      <c r="F65" s="236"/>
      <c r="G65" s="236"/>
      <c r="H65" s="236"/>
      <c r="I65" s="236"/>
      <c r="J65" s="236"/>
      <c r="K65" s="234"/>
    </row>
    <row r="66" s="1" customFormat="1" ht="15" customHeight="1">
      <c r="B66" s="232"/>
      <c r="C66" s="238"/>
      <c r="D66" s="241" t="s">
        <v>879</v>
      </c>
      <c r="E66" s="241"/>
      <c r="F66" s="241"/>
      <c r="G66" s="241"/>
      <c r="H66" s="241"/>
      <c r="I66" s="241"/>
      <c r="J66" s="241"/>
      <c r="K66" s="234"/>
    </row>
    <row r="67" s="1" customFormat="1" ht="15" customHeight="1">
      <c r="B67" s="232"/>
      <c r="C67" s="238"/>
      <c r="D67" s="236" t="s">
        <v>880</v>
      </c>
      <c r="E67" s="236"/>
      <c r="F67" s="236"/>
      <c r="G67" s="236"/>
      <c r="H67" s="236"/>
      <c r="I67" s="236"/>
      <c r="J67" s="236"/>
      <c r="K67" s="234"/>
    </row>
    <row r="68" s="1" customFormat="1" ht="15" customHeight="1">
      <c r="B68" s="232"/>
      <c r="C68" s="238"/>
      <c r="D68" s="236" t="s">
        <v>881</v>
      </c>
      <c r="E68" s="236"/>
      <c r="F68" s="236"/>
      <c r="G68" s="236"/>
      <c r="H68" s="236"/>
      <c r="I68" s="236"/>
      <c r="J68" s="236"/>
      <c r="K68" s="234"/>
    </row>
    <row r="69" s="1" customFormat="1" ht="15" customHeight="1">
      <c r="B69" s="232"/>
      <c r="C69" s="238"/>
      <c r="D69" s="236" t="s">
        <v>882</v>
      </c>
      <c r="E69" s="236"/>
      <c r="F69" s="236"/>
      <c r="G69" s="236"/>
      <c r="H69" s="236"/>
      <c r="I69" s="236"/>
      <c r="J69" s="236"/>
      <c r="K69" s="234"/>
    </row>
    <row r="70" s="1" customFormat="1" ht="15" customHeight="1">
      <c r="B70" s="232"/>
      <c r="C70" s="238"/>
      <c r="D70" s="236" t="s">
        <v>883</v>
      </c>
      <c r="E70" s="236"/>
      <c r="F70" s="236"/>
      <c r="G70" s="236"/>
      <c r="H70" s="236"/>
      <c r="I70" s="236"/>
      <c r="J70" s="236"/>
      <c r="K70" s="234"/>
    </row>
    <row r="71" s="1" customFormat="1" ht="12.75" customHeight="1">
      <c r="B71" s="243"/>
      <c r="C71" s="244"/>
      <c r="D71" s="244"/>
      <c r="E71" s="244"/>
      <c r="F71" s="244"/>
      <c r="G71" s="244"/>
      <c r="H71" s="244"/>
      <c r="I71" s="244"/>
      <c r="J71" s="244"/>
      <c r="K71" s="245"/>
    </row>
    <row r="72" s="1" customFormat="1" ht="18.75" customHeight="1">
      <c r="B72" s="246"/>
      <c r="C72" s="246"/>
      <c r="D72" s="246"/>
      <c r="E72" s="246"/>
      <c r="F72" s="246"/>
      <c r="G72" s="246"/>
      <c r="H72" s="246"/>
      <c r="I72" s="246"/>
      <c r="J72" s="246"/>
      <c r="K72" s="247"/>
    </row>
    <row r="73" s="1" customFormat="1" ht="18.75" customHeight="1">
      <c r="B73" s="247"/>
      <c r="C73" s="247"/>
      <c r="D73" s="247"/>
      <c r="E73" s="247"/>
      <c r="F73" s="247"/>
      <c r="G73" s="247"/>
      <c r="H73" s="247"/>
      <c r="I73" s="247"/>
      <c r="J73" s="247"/>
      <c r="K73" s="247"/>
    </row>
    <row r="74" s="1" customFormat="1" ht="7.5" customHeight="1">
      <c r="B74" s="248"/>
      <c r="C74" s="249"/>
      <c r="D74" s="249"/>
      <c r="E74" s="249"/>
      <c r="F74" s="249"/>
      <c r="G74" s="249"/>
      <c r="H74" s="249"/>
      <c r="I74" s="249"/>
      <c r="J74" s="249"/>
      <c r="K74" s="250"/>
    </row>
    <row r="75" s="1" customFormat="1" ht="45" customHeight="1">
      <c r="B75" s="251"/>
      <c r="C75" s="252" t="s">
        <v>884</v>
      </c>
      <c r="D75" s="252"/>
      <c r="E75" s="252"/>
      <c r="F75" s="252"/>
      <c r="G75" s="252"/>
      <c r="H75" s="252"/>
      <c r="I75" s="252"/>
      <c r="J75" s="252"/>
      <c r="K75" s="253"/>
    </row>
    <row r="76" s="1" customFormat="1" ht="17.25" customHeight="1">
      <c r="B76" s="251"/>
      <c r="C76" s="254" t="s">
        <v>885</v>
      </c>
      <c r="D76" s="254"/>
      <c r="E76" s="254"/>
      <c r="F76" s="254" t="s">
        <v>886</v>
      </c>
      <c r="G76" s="255"/>
      <c r="H76" s="254" t="s">
        <v>53</v>
      </c>
      <c r="I76" s="254" t="s">
        <v>56</v>
      </c>
      <c r="J76" s="254" t="s">
        <v>887</v>
      </c>
      <c r="K76" s="253"/>
    </row>
    <row r="77" s="1" customFormat="1" ht="17.25" customHeight="1">
      <c r="B77" s="251"/>
      <c r="C77" s="256" t="s">
        <v>888</v>
      </c>
      <c r="D77" s="256"/>
      <c r="E77" s="256"/>
      <c r="F77" s="257" t="s">
        <v>889</v>
      </c>
      <c r="G77" s="258"/>
      <c r="H77" s="256"/>
      <c r="I77" s="256"/>
      <c r="J77" s="256" t="s">
        <v>890</v>
      </c>
      <c r="K77" s="253"/>
    </row>
    <row r="78" s="1" customFormat="1" ht="5.25" customHeight="1">
      <c r="B78" s="251"/>
      <c r="C78" s="259"/>
      <c r="D78" s="259"/>
      <c r="E78" s="259"/>
      <c r="F78" s="259"/>
      <c r="G78" s="260"/>
      <c r="H78" s="259"/>
      <c r="I78" s="259"/>
      <c r="J78" s="259"/>
      <c r="K78" s="253"/>
    </row>
    <row r="79" s="1" customFormat="1" ht="15" customHeight="1">
      <c r="B79" s="251"/>
      <c r="C79" s="239" t="s">
        <v>52</v>
      </c>
      <c r="D79" s="261"/>
      <c r="E79" s="261"/>
      <c r="F79" s="262" t="s">
        <v>891</v>
      </c>
      <c r="G79" s="263"/>
      <c r="H79" s="239" t="s">
        <v>892</v>
      </c>
      <c r="I79" s="239" t="s">
        <v>893</v>
      </c>
      <c r="J79" s="239">
        <v>20</v>
      </c>
      <c r="K79" s="253"/>
    </row>
    <row r="80" s="1" customFormat="1" ht="15" customHeight="1">
      <c r="B80" s="251"/>
      <c r="C80" s="239" t="s">
        <v>894</v>
      </c>
      <c r="D80" s="239"/>
      <c r="E80" s="239"/>
      <c r="F80" s="262" t="s">
        <v>891</v>
      </c>
      <c r="G80" s="263"/>
      <c r="H80" s="239" t="s">
        <v>895</v>
      </c>
      <c r="I80" s="239" t="s">
        <v>893</v>
      </c>
      <c r="J80" s="239">
        <v>120</v>
      </c>
      <c r="K80" s="253"/>
    </row>
    <row r="81" s="1" customFormat="1" ht="15" customHeight="1">
      <c r="B81" s="264"/>
      <c r="C81" s="239" t="s">
        <v>896</v>
      </c>
      <c r="D81" s="239"/>
      <c r="E81" s="239"/>
      <c r="F81" s="262" t="s">
        <v>897</v>
      </c>
      <c r="G81" s="263"/>
      <c r="H81" s="239" t="s">
        <v>898</v>
      </c>
      <c r="I81" s="239" t="s">
        <v>893</v>
      </c>
      <c r="J81" s="239">
        <v>50</v>
      </c>
      <c r="K81" s="253"/>
    </row>
    <row r="82" s="1" customFormat="1" ht="15" customHeight="1">
      <c r="B82" s="264"/>
      <c r="C82" s="239" t="s">
        <v>899</v>
      </c>
      <c r="D82" s="239"/>
      <c r="E82" s="239"/>
      <c r="F82" s="262" t="s">
        <v>891</v>
      </c>
      <c r="G82" s="263"/>
      <c r="H82" s="239" t="s">
        <v>900</v>
      </c>
      <c r="I82" s="239" t="s">
        <v>901</v>
      </c>
      <c r="J82" s="239"/>
      <c r="K82" s="253"/>
    </row>
    <row r="83" s="1" customFormat="1" ht="15" customHeight="1">
      <c r="B83" s="264"/>
      <c r="C83" s="265" t="s">
        <v>902</v>
      </c>
      <c r="D83" s="265"/>
      <c r="E83" s="265"/>
      <c r="F83" s="266" t="s">
        <v>897</v>
      </c>
      <c r="G83" s="265"/>
      <c r="H83" s="265" t="s">
        <v>903</v>
      </c>
      <c r="I83" s="265" t="s">
        <v>893</v>
      </c>
      <c r="J83" s="265">
        <v>15</v>
      </c>
      <c r="K83" s="253"/>
    </row>
    <row r="84" s="1" customFormat="1" ht="15" customHeight="1">
      <c r="B84" s="264"/>
      <c r="C84" s="265" t="s">
        <v>904</v>
      </c>
      <c r="D84" s="265"/>
      <c r="E84" s="265"/>
      <c r="F84" s="266" t="s">
        <v>897</v>
      </c>
      <c r="G84" s="265"/>
      <c r="H84" s="265" t="s">
        <v>905</v>
      </c>
      <c r="I84" s="265" t="s">
        <v>893</v>
      </c>
      <c r="J84" s="265">
        <v>15</v>
      </c>
      <c r="K84" s="253"/>
    </row>
    <row r="85" s="1" customFormat="1" ht="15" customHeight="1">
      <c r="B85" s="264"/>
      <c r="C85" s="265" t="s">
        <v>906</v>
      </c>
      <c r="D85" s="265"/>
      <c r="E85" s="265"/>
      <c r="F85" s="266" t="s">
        <v>897</v>
      </c>
      <c r="G85" s="265"/>
      <c r="H85" s="265" t="s">
        <v>907</v>
      </c>
      <c r="I85" s="265" t="s">
        <v>893</v>
      </c>
      <c r="J85" s="265">
        <v>20</v>
      </c>
      <c r="K85" s="253"/>
    </row>
    <row r="86" s="1" customFormat="1" ht="15" customHeight="1">
      <c r="B86" s="264"/>
      <c r="C86" s="265" t="s">
        <v>908</v>
      </c>
      <c r="D86" s="265"/>
      <c r="E86" s="265"/>
      <c r="F86" s="266" t="s">
        <v>897</v>
      </c>
      <c r="G86" s="265"/>
      <c r="H86" s="265" t="s">
        <v>909</v>
      </c>
      <c r="I86" s="265" t="s">
        <v>893</v>
      </c>
      <c r="J86" s="265">
        <v>20</v>
      </c>
      <c r="K86" s="253"/>
    </row>
    <row r="87" s="1" customFormat="1" ht="15" customHeight="1">
      <c r="B87" s="264"/>
      <c r="C87" s="239" t="s">
        <v>910</v>
      </c>
      <c r="D87" s="239"/>
      <c r="E87" s="239"/>
      <c r="F87" s="262" t="s">
        <v>897</v>
      </c>
      <c r="G87" s="263"/>
      <c r="H87" s="239" t="s">
        <v>911</v>
      </c>
      <c r="I87" s="239" t="s">
        <v>893</v>
      </c>
      <c r="J87" s="239">
        <v>50</v>
      </c>
      <c r="K87" s="253"/>
    </row>
    <row r="88" s="1" customFormat="1" ht="15" customHeight="1">
      <c r="B88" s="264"/>
      <c r="C88" s="239" t="s">
        <v>912</v>
      </c>
      <c r="D88" s="239"/>
      <c r="E88" s="239"/>
      <c r="F88" s="262" t="s">
        <v>897</v>
      </c>
      <c r="G88" s="263"/>
      <c r="H88" s="239" t="s">
        <v>913</v>
      </c>
      <c r="I88" s="239" t="s">
        <v>893</v>
      </c>
      <c r="J88" s="239">
        <v>20</v>
      </c>
      <c r="K88" s="253"/>
    </row>
    <row r="89" s="1" customFormat="1" ht="15" customHeight="1">
      <c r="B89" s="264"/>
      <c r="C89" s="239" t="s">
        <v>914</v>
      </c>
      <c r="D89" s="239"/>
      <c r="E89" s="239"/>
      <c r="F89" s="262" t="s">
        <v>897</v>
      </c>
      <c r="G89" s="263"/>
      <c r="H89" s="239" t="s">
        <v>915</v>
      </c>
      <c r="I89" s="239" t="s">
        <v>893</v>
      </c>
      <c r="J89" s="239">
        <v>20</v>
      </c>
      <c r="K89" s="253"/>
    </row>
    <row r="90" s="1" customFormat="1" ht="15" customHeight="1">
      <c r="B90" s="264"/>
      <c r="C90" s="239" t="s">
        <v>916</v>
      </c>
      <c r="D90" s="239"/>
      <c r="E90" s="239"/>
      <c r="F90" s="262" t="s">
        <v>897</v>
      </c>
      <c r="G90" s="263"/>
      <c r="H90" s="239" t="s">
        <v>917</v>
      </c>
      <c r="I90" s="239" t="s">
        <v>893</v>
      </c>
      <c r="J90" s="239">
        <v>50</v>
      </c>
      <c r="K90" s="253"/>
    </row>
    <row r="91" s="1" customFormat="1" ht="15" customHeight="1">
      <c r="B91" s="264"/>
      <c r="C91" s="239" t="s">
        <v>918</v>
      </c>
      <c r="D91" s="239"/>
      <c r="E91" s="239"/>
      <c r="F91" s="262" t="s">
        <v>897</v>
      </c>
      <c r="G91" s="263"/>
      <c r="H91" s="239" t="s">
        <v>918</v>
      </c>
      <c r="I91" s="239" t="s">
        <v>893</v>
      </c>
      <c r="J91" s="239">
        <v>50</v>
      </c>
      <c r="K91" s="253"/>
    </row>
    <row r="92" s="1" customFormat="1" ht="15" customHeight="1">
      <c r="B92" s="264"/>
      <c r="C92" s="239" t="s">
        <v>919</v>
      </c>
      <c r="D92" s="239"/>
      <c r="E92" s="239"/>
      <c r="F92" s="262" t="s">
        <v>897</v>
      </c>
      <c r="G92" s="263"/>
      <c r="H92" s="239" t="s">
        <v>920</v>
      </c>
      <c r="I92" s="239" t="s">
        <v>893</v>
      </c>
      <c r="J92" s="239">
        <v>255</v>
      </c>
      <c r="K92" s="253"/>
    </row>
    <row r="93" s="1" customFormat="1" ht="15" customHeight="1">
      <c r="B93" s="264"/>
      <c r="C93" s="239" t="s">
        <v>921</v>
      </c>
      <c r="D93" s="239"/>
      <c r="E93" s="239"/>
      <c r="F93" s="262" t="s">
        <v>891</v>
      </c>
      <c r="G93" s="263"/>
      <c r="H93" s="239" t="s">
        <v>922</v>
      </c>
      <c r="I93" s="239" t="s">
        <v>923</v>
      </c>
      <c r="J93" s="239"/>
      <c r="K93" s="253"/>
    </row>
    <row r="94" s="1" customFormat="1" ht="15" customHeight="1">
      <c r="B94" s="264"/>
      <c r="C94" s="239" t="s">
        <v>924</v>
      </c>
      <c r="D94" s="239"/>
      <c r="E94" s="239"/>
      <c r="F94" s="262" t="s">
        <v>891</v>
      </c>
      <c r="G94" s="263"/>
      <c r="H94" s="239" t="s">
        <v>925</v>
      </c>
      <c r="I94" s="239" t="s">
        <v>926</v>
      </c>
      <c r="J94" s="239"/>
      <c r="K94" s="253"/>
    </row>
    <row r="95" s="1" customFormat="1" ht="15" customHeight="1">
      <c r="B95" s="264"/>
      <c r="C95" s="239" t="s">
        <v>927</v>
      </c>
      <c r="D95" s="239"/>
      <c r="E95" s="239"/>
      <c r="F95" s="262" t="s">
        <v>891</v>
      </c>
      <c r="G95" s="263"/>
      <c r="H95" s="239" t="s">
        <v>927</v>
      </c>
      <c r="I95" s="239" t="s">
        <v>926</v>
      </c>
      <c r="J95" s="239"/>
      <c r="K95" s="253"/>
    </row>
    <row r="96" s="1" customFormat="1" ht="15" customHeight="1">
      <c r="B96" s="264"/>
      <c r="C96" s="239" t="s">
        <v>37</v>
      </c>
      <c r="D96" s="239"/>
      <c r="E96" s="239"/>
      <c r="F96" s="262" t="s">
        <v>891</v>
      </c>
      <c r="G96" s="263"/>
      <c r="H96" s="239" t="s">
        <v>928</v>
      </c>
      <c r="I96" s="239" t="s">
        <v>926</v>
      </c>
      <c r="J96" s="239"/>
      <c r="K96" s="253"/>
    </row>
    <row r="97" s="1" customFormat="1" ht="15" customHeight="1">
      <c r="B97" s="264"/>
      <c r="C97" s="239" t="s">
        <v>47</v>
      </c>
      <c r="D97" s="239"/>
      <c r="E97" s="239"/>
      <c r="F97" s="262" t="s">
        <v>891</v>
      </c>
      <c r="G97" s="263"/>
      <c r="H97" s="239" t="s">
        <v>929</v>
      </c>
      <c r="I97" s="239" t="s">
        <v>926</v>
      </c>
      <c r="J97" s="239"/>
      <c r="K97" s="253"/>
    </row>
    <row r="98" s="1" customFormat="1" ht="15" customHeight="1">
      <c r="B98" s="267"/>
      <c r="C98" s="268"/>
      <c r="D98" s="268"/>
      <c r="E98" s="268"/>
      <c r="F98" s="268"/>
      <c r="G98" s="268"/>
      <c r="H98" s="268"/>
      <c r="I98" s="268"/>
      <c r="J98" s="268"/>
      <c r="K98" s="269"/>
    </row>
    <row r="99" s="1" customFormat="1" ht="18.75" customHeight="1">
      <c r="B99" s="270"/>
      <c r="C99" s="271"/>
      <c r="D99" s="271"/>
      <c r="E99" s="271"/>
      <c r="F99" s="271"/>
      <c r="G99" s="271"/>
      <c r="H99" s="271"/>
      <c r="I99" s="271"/>
      <c r="J99" s="271"/>
      <c r="K99" s="270"/>
    </row>
    <row r="100" s="1" customFormat="1" ht="18.75" customHeight="1">
      <c r="B100" s="247"/>
      <c r="C100" s="247"/>
      <c r="D100" s="247"/>
      <c r="E100" s="247"/>
      <c r="F100" s="247"/>
      <c r="G100" s="247"/>
      <c r="H100" s="247"/>
      <c r="I100" s="247"/>
      <c r="J100" s="247"/>
      <c r="K100" s="247"/>
    </row>
    <row r="101" s="1" customFormat="1" ht="7.5" customHeight="1">
      <c r="B101" s="248"/>
      <c r="C101" s="249"/>
      <c r="D101" s="249"/>
      <c r="E101" s="249"/>
      <c r="F101" s="249"/>
      <c r="G101" s="249"/>
      <c r="H101" s="249"/>
      <c r="I101" s="249"/>
      <c r="J101" s="249"/>
      <c r="K101" s="250"/>
    </row>
    <row r="102" s="1" customFormat="1" ht="45" customHeight="1">
      <c r="B102" s="251"/>
      <c r="C102" s="252" t="s">
        <v>930</v>
      </c>
      <c r="D102" s="252"/>
      <c r="E102" s="252"/>
      <c r="F102" s="252"/>
      <c r="G102" s="252"/>
      <c r="H102" s="252"/>
      <c r="I102" s="252"/>
      <c r="J102" s="252"/>
      <c r="K102" s="253"/>
    </row>
    <row r="103" s="1" customFormat="1" ht="17.25" customHeight="1">
      <c r="B103" s="251"/>
      <c r="C103" s="254" t="s">
        <v>885</v>
      </c>
      <c r="D103" s="254"/>
      <c r="E103" s="254"/>
      <c r="F103" s="254" t="s">
        <v>886</v>
      </c>
      <c r="G103" s="255"/>
      <c r="H103" s="254" t="s">
        <v>53</v>
      </c>
      <c r="I103" s="254" t="s">
        <v>56</v>
      </c>
      <c r="J103" s="254" t="s">
        <v>887</v>
      </c>
      <c r="K103" s="253"/>
    </row>
    <row r="104" s="1" customFormat="1" ht="17.25" customHeight="1">
      <c r="B104" s="251"/>
      <c r="C104" s="256" t="s">
        <v>888</v>
      </c>
      <c r="D104" s="256"/>
      <c r="E104" s="256"/>
      <c r="F104" s="257" t="s">
        <v>889</v>
      </c>
      <c r="G104" s="258"/>
      <c r="H104" s="256"/>
      <c r="I104" s="256"/>
      <c r="J104" s="256" t="s">
        <v>890</v>
      </c>
      <c r="K104" s="253"/>
    </row>
    <row r="105" s="1" customFormat="1" ht="5.25" customHeight="1">
      <c r="B105" s="251"/>
      <c r="C105" s="254"/>
      <c r="D105" s="254"/>
      <c r="E105" s="254"/>
      <c r="F105" s="254"/>
      <c r="G105" s="272"/>
      <c r="H105" s="254"/>
      <c r="I105" s="254"/>
      <c r="J105" s="254"/>
      <c r="K105" s="253"/>
    </row>
    <row r="106" s="1" customFormat="1" ht="15" customHeight="1">
      <c r="B106" s="251"/>
      <c r="C106" s="239" t="s">
        <v>52</v>
      </c>
      <c r="D106" s="261"/>
      <c r="E106" s="261"/>
      <c r="F106" s="262" t="s">
        <v>891</v>
      </c>
      <c r="G106" s="239"/>
      <c r="H106" s="239" t="s">
        <v>931</v>
      </c>
      <c r="I106" s="239" t="s">
        <v>893</v>
      </c>
      <c r="J106" s="239">
        <v>20</v>
      </c>
      <c r="K106" s="253"/>
    </row>
    <row r="107" s="1" customFormat="1" ht="15" customHeight="1">
      <c r="B107" s="251"/>
      <c r="C107" s="239" t="s">
        <v>894</v>
      </c>
      <c r="D107" s="239"/>
      <c r="E107" s="239"/>
      <c r="F107" s="262" t="s">
        <v>891</v>
      </c>
      <c r="G107" s="239"/>
      <c r="H107" s="239" t="s">
        <v>931</v>
      </c>
      <c r="I107" s="239" t="s">
        <v>893</v>
      </c>
      <c r="J107" s="239">
        <v>120</v>
      </c>
      <c r="K107" s="253"/>
    </row>
    <row r="108" s="1" customFormat="1" ht="15" customHeight="1">
      <c r="B108" s="264"/>
      <c r="C108" s="239" t="s">
        <v>896</v>
      </c>
      <c r="D108" s="239"/>
      <c r="E108" s="239"/>
      <c r="F108" s="262" t="s">
        <v>897</v>
      </c>
      <c r="G108" s="239"/>
      <c r="H108" s="239" t="s">
        <v>931</v>
      </c>
      <c r="I108" s="239" t="s">
        <v>893</v>
      </c>
      <c r="J108" s="239">
        <v>50</v>
      </c>
      <c r="K108" s="253"/>
    </row>
    <row r="109" s="1" customFormat="1" ht="15" customHeight="1">
      <c r="B109" s="264"/>
      <c r="C109" s="239" t="s">
        <v>899</v>
      </c>
      <c r="D109" s="239"/>
      <c r="E109" s="239"/>
      <c r="F109" s="262" t="s">
        <v>891</v>
      </c>
      <c r="G109" s="239"/>
      <c r="H109" s="239" t="s">
        <v>931</v>
      </c>
      <c r="I109" s="239" t="s">
        <v>901</v>
      </c>
      <c r="J109" s="239"/>
      <c r="K109" s="253"/>
    </row>
    <row r="110" s="1" customFormat="1" ht="15" customHeight="1">
      <c r="B110" s="264"/>
      <c r="C110" s="239" t="s">
        <v>910</v>
      </c>
      <c r="D110" s="239"/>
      <c r="E110" s="239"/>
      <c r="F110" s="262" t="s">
        <v>897</v>
      </c>
      <c r="G110" s="239"/>
      <c r="H110" s="239" t="s">
        <v>931</v>
      </c>
      <c r="I110" s="239" t="s">
        <v>893</v>
      </c>
      <c r="J110" s="239">
        <v>50</v>
      </c>
      <c r="K110" s="253"/>
    </row>
    <row r="111" s="1" customFormat="1" ht="15" customHeight="1">
      <c r="B111" s="264"/>
      <c r="C111" s="239" t="s">
        <v>918</v>
      </c>
      <c r="D111" s="239"/>
      <c r="E111" s="239"/>
      <c r="F111" s="262" t="s">
        <v>897</v>
      </c>
      <c r="G111" s="239"/>
      <c r="H111" s="239" t="s">
        <v>931</v>
      </c>
      <c r="I111" s="239" t="s">
        <v>893</v>
      </c>
      <c r="J111" s="239">
        <v>50</v>
      </c>
      <c r="K111" s="253"/>
    </row>
    <row r="112" s="1" customFormat="1" ht="15" customHeight="1">
      <c r="B112" s="264"/>
      <c r="C112" s="239" t="s">
        <v>916</v>
      </c>
      <c r="D112" s="239"/>
      <c r="E112" s="239"/>
      <c r="F112" s="262" t="s">
        <v>897</v>
      </c>
      <c r="G112" s="239"/>
      <c r="H112" s="239" t="s">
        <v>931</v>
      </c>
      <c r="I112" s="239" t="s">
        <v>893</v>
      </c>
      <c r="J112" s="239">
        <v>50</v>
      </c>
      <c r="K112" s="253"/>
    </row>
    <row r="113" s="1" customFormat="1" ht="15" customHeight="1">
      <c r="B113" s="264"/>
      <c r="C113" s="239" t="s">
        <v>52</v>
      </c>
      <c r="D113" s="239"/>
      <c r="E113" s="239"/>
      <c r="F113" s="262" t="s">
        <v>891</v>
      </c>
      <c r="G113" s="239"/>
      <c r="H113" s="239" t="s">
        <v>932</v>
      </c>
      <c r="I113" s="239" t="s">
        <v>893</v>
      </c>
      <c r="J113" s="239">
        <v>20</v>
      </c>
      <c r="K113" s="253"/>
    </row>
    <row r="114" s="1" customFormat="1" ht="15" customHeight="1">
      <c r="B114" s="264"/>
      <c r="C114" s="239" t="s">
        <v>933</v>
      </c>
      <c r="D114" s="239"/>
      <c r="E114" s="239"/>
      <c r="F114" s="262" t="s">
        <v>891</v>
      </c>
      <c r="G114" s="239"/>
      <c r="H114" s="239" t="s">
        <v>934</v>
      </c>
      <c r="I114" s="239" t="s">
        <v>893</v>
      </c>
      <c r="J114" s="239">
        <v>120</v>
      </c>
      <c r="K114" s="253"/>
    </row>
    <row r="115" s="1" customFormat="1" ht="15" customHeight="1">
      <c r="B115" s="264"/>
      <c r="C115" s="239" t="s">
        <v>37</v>
      </c>
      <c r="D115" s="239"/>
      <c r="E115" s="239"/>
      <c r="F115" s="262" t="s">
        <v>891</v>
      </c>
      <c r="G115" s="239"/>
      <c r="H115" s="239" t="s">
        <v>935</v>
      </c>
      <c r="I115" s="239" t="s">
        <v>926</v>
      </c>
      <c r="J115" s="239"/>
      <c r="K115" s="253"/>
    </row>
    <row r="116" s="1" customFormat="1" ht="15" customHeight="1">
      <c r="B116" s="264"/>
      <c r="C116" s="239" t="s">
        <v>47</v>
      </c>
      <c r="D116" s="239"/>
      <c r="E116" s="239"/>
      <c r="F116" s="262" t="s">
        <v>891</v>
      </c>
      <c r="G116" s="239"/>
      <c r="H116" s="239" t="s">
        <v>936</v>
      </c>
      <c r="I116" s="239" t="s">
        <v>926</v>
      </c>
      <c r="J116" s="239"/>
      <c r="K116" s="253"/>
    </row>
    <row r="117" s="1" customFormat="1" ht="15" customHeight="1">
      <c r="B117" s="264"/>
      <c r="C117" s="239" t="s">
        <v>56</v>
      </c>
      <c r="D117" s="239"/>
      <c r="E117" s="239"/>
      <c r="F117" s="262" t="s">
        <v>891</v>
      </c>
      <c r="G117" s="239"/>
      <c r="H117" s="239" t="s">
        <v>937</v>
      </c>
      <c r="I117" s="239" t="s">
        <v>938</v>
      </c>
      <c r="J117" s="239"/>
      <c r="K117" s="253"/>
    </row>
    <row r="118" s="1" customFormat="1" ht="15" customHeight="1">
      <c r="B118" s="267"/>
      <c r="C118" s="273"/>
      <c r="D118" s="273"/>
      <c r="E118" s="273"/>
      <c r="F118" s="273"/>
      <c r="G118" s="273"/>
      <c r="H118" s="273"/>
      <c r="I118" s="273"/>
      <c r="J118" s="273"/>
      <c r="K118" s="269"/>
    </row>
    <row r="119" s="1" customFormat="1" ht="18.75" customHeight="1">
      <c r="B119" s="274"/>
      <c r="C119" s="275"/>
      <c r="D119" s="275"/>
      <c r="E119" s="275"/>
      <c r="F119" s="276"/>
      <c r="G119" s="275"/>
      <c r="H119" s="275"/>
      <c r="I119" s="275"/>
      <c r="J119" s="275"/>
      <c r="K119" s="274"/>
    </row>
    <row r="120" s="1" customFormat="1" ht="18.75" customHeight="1">
      <c r="B120" s="247"/>
      <c r="C120" s="247"/>
      <c r="D120" s="247"/>
      <c r="E120" s="247"/>
      <c r="F120" s="247"/>
      <c r="G120" s="247"/>
      <c r="H120" s="247"/>
      <c r="I120" s="247"/>
      <c r="J120" s="247"/>
      <c r="K120" s="247"/>
    </row>
    <row r="121" s="1" customFormat="1" ht="7.5" customHeight="1">
      <c r="B121" s="277"/>
      <c r="C121" s="278"/>
      <c r="D121" s="278"/>
      <c r="E121" s="278"/>
      <c r="F121" s="278"/>
      <c r="G121" s="278"/>
      <c r="H121" s="278"/>
      <c r="I121" s="278"/>
      <c r="J121" s="278"/>
      <c r="K121" s="279"/>
    </row>
    <row r="122" s="1" customFormat="1" ht="45" customHeight="1">
      <c r="B122" s="280"/>
      <c r="C122" s="230" t="s">
        <v>939</v>
      </c>
      <c r="D122" s="230"/>
      <c r="E122" s="230"/>
      <c r="F122" s="230"/>
      <c r="G122" s="230"/>
      <c r="H122" s="230"/>
      <c r="I122" s="230"/>
      <c r="J122" s="230"/>
      <c r="K122" s="281"/>
    </row>
    <row r="123" s="1" customFormat="1" ht="17.25" customHeight="1">
      <c r="B123" s="282"/>
      <c r="C123" s="254" t="s">
        <v>885</v>
      </c>
      <c r="D123" s="254"/>
      <c r="E123" s="254"/>
      <c r="F123" s="254" t="s">
        <v>886</v>
      </c>
      <c r="G123" s="255"/>
      <c r="H123" s="254" t="s">
        <v>53</v>
      </c>
      <c r="I123" s="254" t="s">
        <v>56</v>
      </c>
      <c r="J123" s="254" t="s">
        <v>887</v>
      </c>
      <c r="K123" s="283"/>
    </row>
    <row r="124" s="1" customFormat="1" ht="17.25" customHeight="1">
      <c r="B124" s="282"/>
      <c r="C124" s="256" t="s">
        <v>888</v>
      </c>
      <c r="D124" s="256"/>
      <c r="E124" s="256"/>
      <c r="F124" s="257" t="s">
        <v>889</v>
      </c>
      <c r="G124" s="258"/>
      <c r="H124" s="256"/>
      <c r="I124" s="256"/>
      <c r="J124" s="256" t="s">
        <v>890</v>
      </c>
      <c r="K124" s="283"/>
    </row>
    <row r="125" s="1" customFormat="1" ht="5.25" customHeight="1">
      <c r="B125" s="284"/>
      <c r="C125" s="259"/>
      <c r="D125" s="259"/>
      <c r="E125" s="259"/>
      <c r="F125" s="259"/>
      <c r="G125" s="285"/>
      <c r="H125" s="259"/>
      <c r="I125" s="259"/>
      <c r="J125" s="259"/>
      <c r="K125" s="286"/>
    </row>
    <row r="126" s="1" customFormat="1" ht="15" customHeight="1">
      <c r="B126" s="284"/>
      <c r="C126" s="239" t="s">
        <v>894</v>
      </c>
      <c r="D126" s="261"/>
      <c r="E126" s="261"/>
      <c r="F126" s="262" t="s">
        <v>891</v>
      </c>
      <c r="G126" s="239"/>
      <c r="H126" s="239" t="s">
        <v>931</v>
      </c>
      <c r="I126" s="239" t="s">
        <v>893</v>
      </c>
      <c r="J126" s="239">
        <v>120</v>
      </c>
      <c r="K126" s="287"/>
    </row>
    <row r="127" s="1" customFormat="1" ht="15" customHeight="1">
      <c r="B127" s="284"/>
      <c r="C127" s="239" t="s">
        <v>940</v>
      </c>
      <c r="D127" s="239"/>
      <c r="E127" s="239"/>
      <c r="F127" s="262" t="s">
        <v>891</v>
      </c>
      <c r="G127" s="239"/>
      <c r="H127" s="239" t="s">
        <v>941</v>
      </c>
      <c r="I127" s="239" t="s">
        <v>893</v>
      </c>
      <c r="J127" s="239" t="s">
        <v>942</v>
      </c>
      <c r="K127" s="287"/>
    </row>
    <row r="128" s="1" customFormat="1" ht="15" customHeight="1">
      <c r="B128" s="284"/>
      <c r="C128" s="239" t="s">
        <v>839</v>
      </c>
      <c r="D128" s="239"/>
      <c r="E128" s="239"/>
      <c r="F128" s="262" t="s">
        <v>891</v>
      </c>
      <c r="G128" s="239"/>
      <c r="H128" s="239" t="s">
        <v>943</v>
      </c>
      <c r="I128" s="239" t="s">
        <v>893</v>
      </c>
      <c r="J128" s="239" t="s">
        <v>942</v>
      </c>
      <c r="K128" s="287"/>
    </row>
    <row r="129" s="1" customFormat="1" ht="15" customHeight="1">
      <c r="B129" s="284"/>
      <c r="C129" s="239" t="s">
        <v>902</v>
      </c>
      <c r="D129" s="239"/>
      <c r="E129" s="239"/>
      <c r="F129" s="262" t="s">
        <v>897</v>
      </c>
      <c r="G129" s="239"/>
      <c r="H129" s="239" t="s">
        <v>903</v>
      </c>
      <c r="I129" s="239" t="s">
        <v>893</v>
      </c>
      <c r="J129" s="239">
        <v>15</v>
      </c>
      <c r="K129" s="287"/>
    </row>
    <row r="130" s="1" customFormat="1" ht="15" customHeight="1">
      <c r="B130" s="284"/>
      <c r="C130" s="265" t="s">
        <v>904</v>
      </c>
      <c r="D130" s="265"/>
      <c r="E130" s="265"/>
      <c r="F130" s="266" t="s">
        <v>897</v>
      </c>
      <c r="G130" s="265"/>
      <c r="H130" s="265" t="s">
        <v>905</v>
      </c>
      <c r="I130" s="265" t="s">
        <v>893</v>
      </c>
      <c r="J130" s="265">
        <v>15</v>
      </c>
      <c r="K130" s="287"/>
    </row>
    <row r="131" s="1" customFormat="1" ht="15" customHeight="1">
      <c r="B131" s="284"/>
      <c r="C131" s="265" t="s">
        <v>906</v>
      </c>
      <c r="D131" s="265"/>
      <c r="E131" s="265"/>
      <c r="F131" s="266" t="s">
        <v>897</v>
      </c>
      <c r="G131" s="265"/>
      <c r="H131" s="265" t="s">
        <v>907</v>
      </c>
      <c r="I131" s="265" t="s">
        <v>893</v>
      </c>
      <c r="J131" s="265">
        <v>20</v>
      </c>
      <c r="K131" s="287"/>
    </row>
    <row r="132" s="1" customFormat="1" ht="15" customHeight="1">
      <c r="B132" s="284"/>
      <c r="C132" s="265" t="s">
        <v>908</v>
      </c>
      <c r="D132" s="265"/>
      <c r="E132" s="265"/>
      <c r="F132" s="266" t="s">
        <v>897</v>
      </c>
      <c r="G132" s="265"/>
      <c r="H132" s="265" t="s">
        <v>909</v>
      </c>
      <c r="I132" s="265" t="s">
        <v>893</v>
      </c>
      <c r="J132" s="265">
        <v>20</v>
      </c>
      <c r="K132" s="287"/>
    </row>
    <row r="133" s="1" customFormat="1" ht="15" customHeight="1">
      <c r="B133" s="284"/>
      <c r="C133" s="239" t="s">
        <v>896</v>
      </c>
      <c r="D133" s="239"/>
      <c r="E133" s="239"/>
      <c r="F133" s="262" t="s">
        <v>897</v>
      </c>
      <c r="G133" s="239"/>
      <c r="H133" s="239" t="s">
        <v>931</v>
      </c>
      <c r="I133" s="239" t="s">
        <v>893</v>
      </c>
      <c r="J133" s="239">
        <v>50</v>
      </c>
      <c r="K133" s="287"/>
    </row>
    <row r="134" s="1" customFormat="1" ht="15" customHeight="1">
      <c r="B134" s="284"/>
      <c r="C134" s="239" t="s">
        <v>910</v>
      </c>
      <c r="D134" s="239"/>
      <c r="E134" s="239"/>
      <c r="F134" s="262" t="s">
        <v>897</v>
      </c>
      <c r="G134" s="239"/>
      <c r="H134" s="239" t="s">
        <v>931</v>
      </c>
      <c r="I134" s="239" t="s">
        <v>893</v>
      </c>
      <c r="J134" s="239">
        <v>50</v>
      </c>
      <c r="K134" s="287"/>
    </row>
    <row r="135" s="1" customFormat="1" ht="15" customHeight="1">
      <c r="B135" s="284"/>
      <c r="C135" s="239" t="s">
        <v>916</v>
      </c>
      <c r="D135" s="239"/>
      <c r="E135" s="239"/>
      <c r="F135" s="262" t="s">
        <v>897</v>
      </c>
      <c r="G135" s="239"/>
      <c r="H135" s="239" t="s">
        <v>931</v>
      </c>
      <c r="I135" s="239" t="s">
        <v>893</v>
      </c>
      <c r="J135" s="239">
        <v>50</v>
      </c>
      <c r="K135" s="287"/>
    </row>
    <row r="136" s="1" customFormat="1" ht="15" customHeight="1">
      <c r="B136" s="284"/>
      <c r="C136" s="239" t="s">
        <v>918</v>
      </c>
      <c r="D136" s="239"/>
      <c r="E136" s="239"/>
      <c r="F136" s="262" t="s">
        <v>897</v>
      </c>
      <c r="G136" s="239"/>
      <c r="H136" s="239" t="s">
        <v>931</v>
      </c>
      <c r="I136" s="239" t="s">
        <v>893</v>
      </c>
      <c r="J136" s="239">
        <v>50</v>
      </c>
      <c r="K136" s="287"/>
    </row>
    <row r="137" s="1" customFormat="1" ht="15" customHeight="1">
      <c r="B137" s="284"/>
      <c r="C137" s="239" t="s">
        <v>919</v>
      </c>
      <c r="D137" s="239"/>
      <c r="E137" s="239"/>
      <c r="F137" s="262" t="s">
        <v>897</v>
      </c>
      <c r="G137" s="239"/>
      <c r="H137" s="239" t="s">
        <v>944</v>
      </c>
      <c r="I137" s="239" t="s">
        <v>893</v>
      </c>
      <c r="J137" s="239">
        <v>255</v>
      </c>
      <c r="K137" s="287"/>
    </row>
    <row r="138" s="1" customFormat="1" ht="15" customHeight="1">
      <c r="B138" s="284"/>
      <c r="C138" s="239" t="s">
        <v>921</v>
      </c>
      <c r="D138" s="239"/>
      <c r="E138" s="239"/>
      <c r="F138" s="262" t="s">
        <v>891</v>
      </c>
      <c r="G138" s="239"/>
      <c r="H138" s="239" t="s">
        <v>945</v>
      </c>
      <c r="I138" s="239" t="s">
        <v>923</v>
      </c>
      <c r="J138" s="239"/>
      <c r="K138" s="287"/>
    </row>
    <row r="139" s="1" customFormat="1" ht="15" customHeight="1">
      <c r="B139" s="284"/>
      <c r="C139" s="239" t="s">
        <v>924</v>
      </c>
      <c r="D139" s="239"/>
      <c r="E139" s="239"/>
      <c r="F139" s="262" t="s">
        <v>891</v>
      </c>
      <c r="G139" s="239"/>
      <c r="H139" s="239" t="s">
        <v>946</v>
      </c>
      <c r="I139" s="239" t="s">
        <v>926</v>
      </c>
      <c r="J139" s="239"/>
      <c r="K139" s="287"/>
    </row>
    <row r="140" s="1" customFormat="1" ht="15" customHeight="1">
      <c r="B140" s="284"/>
      <c r="C140" s="239" t="s">
        <v>927</v>
      </c>
      <c r="D140" s="239"/>
      <c r="E140" s="239"/>
      <c r="F140" s="262" t="s">
        <v>891</v>
      </c>
      <c r="G140" s="239"/>
      <c r="H140" s="239" t="s">
        <v>927</v>
      </c>
      <c r="I140" s="239" t="s">
        <v>926</v>
      </c>
      <c r="J140" s="239"/>
      <c r="K140" s="287"/>
    </row>
    <row r="141" s="1" customFormat="1" ht="15" customHeight="1">
      <c r="B141" s="284"/>
      <c r="C141" s="239" t="s">
        <v>37</v>
      </c>
      <c r="D141" s="239"/>
      <c r="E141" s="239"/>
      <c r="F141" s="262" t="s">
        <v>891</v>
      </c>
      <c r="G141" s="239"/>
      <c r="H141" s="239" t="s">
        <v>947</v>
      </c>
      <c r="I141" s="239" t="s">
        <v>926</v>
      </c>
      <c r="J141" s="239"/>
      <c r="K141" s="287"/>
    </row>
    <row r="142" s="1" customFormat="1" ht="15" customHeight="1">
      <c r="B142" s="284"/>
      <c r="C142" s="239" t="s">
        <v>948</v>
      </c>
      <c r="D142" s="239"/>
      <c r="E142" s="239"/>
      <c r="F142" s="262" t="s">
        <v>891</v>
      </c>
      <c r="G142" s="239"/>
      <c r="H142" s="239" t="s">
        <v>949</v>
      </c>
      <c r="I142" s="239" t="s">
        <v>926</v>
      </c>
      <c r="J142" s="239"/>
      <c r="K142" s="287"/>
    </row>
    <row r="143" s="1" customFormat="1" ht="15" customHeight="1">
      <c r="B143" s="288"/>
      <c r="C143" s="289"/>
      <c r="D143" s="289"/>
      <c r="E143" s="289"/>
      <c r="F143" s="289"/>
      <c r="G143" s="289"/>
      <c r="H143" s="289"/>
      <c r="I143" s="289"/>
      <c r="J143" s="289"/>
      <c r="K143" s="290"/>
    </row>
    <row r="144" s="1" customFormat="1" ht="18.75" customHeight="1">
      <c r="B144" s="275"/>
      <c r="C144" s="275"/>
      <c r="D144" s="275"/>
      <c r="E144" s="275"/>
      <c r="F144" s="276"/>
      <c r="G144" s="275"/>
      <c r="H144" s="275"/>
      <c r="I144" s="275"/>
      <c r="J144" s="275"/>
      <c r="K144" s="275"/>
    </row>
    <row r="145" s="1" customFormat="1" ht="18.75" customHeight="1">
      <c r="B145" s="247"/>
      <c r="C145" s="247"/>
      <c r="D145" s="247"/>
      <c r="E145" s="247"/>
      <c r="F145" s="247"/>
      <c r="G145" s="247"/>
      <c r="H145" s="247"/>
      <c r="I145" s="247"/>
      <c r="J145" s="247"/>
      <c r="K145" s="247"/>
    </row>
    <row r="146" s="1" customFormat="1" ht="7.5" customHeight="1">
      <c r="B146" s="248"/>
      <c r="C146" s="249"/>
      <c r="D146" s="249"/>
      <c r="E146" s="249"/>
      <c r="F146" s="249"/>
      <c r="G146" s="249"/>
      <c r="H146" s="249"/>
      <c r="I146" s="249"/>
      <c r="J146" s="249"/>
      <c r="K146" s="250"/>
    </row>
    <row r="147" s="1" customFormat="1" ht="45" customHeight="1">
      <c r="B147" s="251"/>
      <c r="C147" s="252" t="s">
        <v>950</v>
      </c>
      <c r="D147" s="252"/>
      <c r="E147" s="252"/>
      <c r="F147" s="252"/>
      <c r="G147" s="252"/>
      <c r="H147" s="252"/>
      <c r="I147" s="252"/>
      <c r="J147" s="252"/>
      <c r="K147" s="253"/>
    </row>
    <row r="148" s="1" customFormat="1" ht="17.25" customHeight="1">
      <c r="B148" s="251"/>
      <c r="C148" s="254" t="s">
        <v>885</v>
      </c>
      <c r="D148" s="254"/>
      <c r="E148" s="254"/>
      <c r="F148" s="254" t="s">
        <v>886</v>
      </c>
      <c r="G148" s="255"/>
      <c r="H148" s="254" t="s">
        <v>53</v>
      </c>
      <c r="I148" s="254" t="s">
        <v>56</v>
      </c>
      <c r="J148" s="254" t="s">
        <v>887</v>
      </c>
      <c r="K148" s="253"/>
    </row>
    <row r="149" s="1" customFormat="1" ht="17.25" customHeight="1">
      <c r="B149" s="251"/>
      <c r="C149" s="256" t="s">
        <v>888</v>
      </c>
      <c r="D149" s="256"/>
      <c r="E149" s="256"/>
      <c r="F149" s="257" t="s">
        <v>889</v>
      </c>
      <c r="G149" s="258"/>
      <c r="H149" s="256"/>
      <c r="I149" s="256"/>
      <c r="J149" s="256" t="s">
        <v>890</v>
      </c>
      <c r="K149" s="253"/>
    </row>
    <row r="150" s="1" customFormat="1" ht="5.25" customHeight="1">
      <c r="B150" s="264"/>
      <c r="C150" s="259"/>
      <c r="D150" s="259"/>
      <c r="E150" s="259"/>
      <c r="F150" s="259"/>
      <c r="G150" s="260"/>
      <c r="H150" s="259"/>
      <c r="I150" s="259"/>
      <c r="J150" s="259"/>
      <c r="K150" s="287"/>
    </row>
    <row r="151" s="1" customFormat="1" ht="15" customHeight="1">
      <c r="B151" s="264"/>
      <c r="C151" s="291" t="s">
        <v>894</v>
      </c>
      <c r="D151" s="239"/>
      <c r="E151" s="239"/>
      <c r="F151" s="292" t="s">
        <v>891</v>
      </c>
      <c r="G151" s="239"/>
      <c r="H151" s="291" t="s">
        <v>931</v>
      </c>
      <c r="I151" s="291" t="s">
        <v>893</v>
      </c>
      <c r="J151" s="291">
        <v>120</v>
      </c>
      <c r="K151" s="287"/>
    </row>
    <row r="152" s="1" customFormat="1" ht="15" customHeight="1">
      <c r="B152" s="264"/>
      <c r="C152" s="291" t="s">
        <v>940</v>
      </c>
      <c r="D152" s="239"/>
      <c r="E152" s="239"/>
      <c r="F152" s="292" t="s">
        <v>891</v>
      </c>
      <c r="G152" s="239"/>
      <c r="H152" s="291" t="s">
        <v>951</v>
      </c>
      <c r="I152" s="291" t="s">
        <v>893</v>
      </c>
      <c r="J152" s="291" t="s">
        <v>942</v>
      </c>
      <c r="K152" s="287"/>
    </row>
    <row r="153" s="1" customFormat="1" ht="15" customHeight="1">
      <c r="B153" s="264"/>
      <c r="C153" s="291" t="s">
        <v>839</v>
      </c>
      <c r="D153" s="239"/>
      <c r="E153" s="239"/>
      <c r="F153" s="292" t="s">
        <v>891</v>
      </c>
      <c r="G153" s="239"/>
      <c r="H153" s="291" t="s">
        <v>952</v>
      </c>
      <c r="I153" s="291" t="s">
        <v>893</v>
      </c>
      <c r="J153" s="291" t="s">
        <v>942</v>
      </c>
      <c r="K153" s="287"/>
    </row>
    <row r="154" s="1" customFormat="1" ht="15" customHeight="1">
      <c r="B154" s="264"/>
      <c r="C154" s="291" t="s">
        <v>896</v>
      </c>
      <c r="D154" s="239"/>
      <c r="E154" s="239"/>
      <c r="F154" s="292" t="s">
        <v>897</v>
      </c>
      <c r="G154" s="239"/>
      <c r="H154" s="291" t="s">
        <v>931</v>
      </c>
      <c r="I154" s="291" t="s">
        <v>893</v>
      </c>
      <c r="J154" s="291">
        <v>50</v>
      </c>
      <c r="K154" s="287"/>
    </row>
    <row r="155" s="1" customFormat="1" ht="15" customHeight="1">
      <c r="B155" s="264"/>
      <c r="C155" s="291" t="s">
        <v>899</v>
      </c>
      <c r="D155" s="239"/>
      <c r="E155" s="239"/>
      <c r="F155" s="292" t="s">
        <v>891</v>
      </c>
      <c r="G155" s="239"/>
      <c r="H155" s="291" t="s">
        <v>931</v>
      </c>
      <c r="I155" s="291" t="s">
        <v>901</v>
      </c>
      <c r="J155" s="291"/>
      <c r="K155" s="287"/>
    </row>
    <row r="156" s="1" customFormat="1" ht="15" customHeight="1">
      <c r="B156" s="264"/>
      <c r="C156" s="291" t="s">
        <v>910</v>
      </c>
      <c r="D156" s="239"/>
      <c r="E156" s="239"/>
      <c r="F156" s="292" t="s">
        <v>897</v>
      </c>
      <c r="G156" s="239"/>
      <c r="H156" s="291" t="s">
        <v>931</v>
      </c>
      <c r="I156" s="291" t="s">
        <v>893</v>
      </c>
      <c r="J156" s="291">
        <v>50</v>
      </c>
      <c r="K156" s="287"/>
    </row>
    <row r="157" s="1" customFormat="1" ht="15" customHeight="1">
      <c r="B157" s="264"/>
      <c r="C157" s="291" t="s">
        <v>918</v>
      </c>
      <c r="D157" s="239"/>
      <c r="E157" s="239"/>
      <c r="F157" s="292" t="s">
        <v>897</v>
      </c>
      <c r="G157" s="239"/>
      <c r="H157" s="291" t="s">
        <v>931</v>
      </c>
      <c r="I157" s="291" t="s">
        <v>893</v>
      </c>
      <c r="J157" s="291">
        <v>50</v>
      </c>
      <c r="K157" s="287"/>
    </row>
    <row r="158" s="1" customFormat="1" ht="15" customHeight="1">
      <c r="B158" s="264"/>
      <c r="C158" s="291" t="s">
        <v>916</v>
      </c>
      <c r="D158" s="239"/>
      <c r="E158" s="239"/>
      <c r="F158" s="292" t="s">
        <v>897</v>
      </c>
      <c r="G158" s="239"/>
      <c r="H158" s="291" t="s">
        <v>931</v>
      </c>
      <c r="I158" s="291" t="s">
        <v>893</v>
      </c>
      <c r="J158" s="291">
        <v>50</v>
      </c>
      <c r="K158" s="287"/>
    </row>
    <row r="159" s="1" customFormat="1" ht="15" customHeight="1">
      <c r="B159" s="264"/>
      <c r="C159" s="291" t="s">
        <v>88</v>
      </c>
      <c r="D159" s="239"/>
      <c r="E159" s="239"/>
      <c r="F159" s="292" t="s">
        <v>891</v>
      </c>
      <c r="G159" s="239"/>
      <c r="H159" s="291" t="s">
        <v>953</v>
      </c>
      <c r="I159" s="291" t="s">
        <v>893</v>
      </c>
      <c r="J159" s="291" t="s">
        <v>954</v>
      </c>
      <c r="K159" s="287"/>
    </row>
    <row r="160" s="1" customFormat="1" ht="15" customHeight="1">
      <c r="B160" s="264"/>
      <c r="C160" s="291" t="s">
        <v>955</v>
      </c>
      <c r="D160" s="239"/>
      <c r="E160" s="239"/>
      <c r="F160" s="292" t="s">
        <v>891</v>
      </c>
      <c r="G160" s="239"/>
      <c r="H160" s="291" t="s">
        <v>956</v>
      </c>
      <c r="I160" s="291" t="s">
        <v>926</v>
      </c>
      <c r="J160" s="291"/>
      <c r="K160" s="287"/>
    </row>
    <row r="161" s="1" customFormat="1" ht="15" customHeight="1">
      <c r="B161" s="293"/>
      <c r="C161" s="273"/>
      <c r="D161" s="273"/>
      <c r="E161" s="273"/>
      <c r="F161" s="273"/>
      <c r="G161" s="273"/>
      <c r="H161" s="273"/>
      <c r="I161" s="273"/>
      <c r="J161" s="273"/>
      <c r="K161" s="294"/>
    </row>
    <row r="162" s="1" customFormat="1" ht="18.75" customHeight="1">
      <c r="B162" s="275"/>
      <c r="C162" s="285"/>
      <c r="D162" s="285"/>
      <c r="E162" s="285"/>
      <c r="F162" s="295"/>
      <c r="G162" s="285"/>
      <c r="H162" s="285"/>
      <c r="I162" s="285"/>
      <c r="J162" s="285"/>
      <c r="K162" s="275"/>
    </row>
    <row r="163" s="1" customFormat="1" ht="18.75" customHeight="1">
      <c r="B163" s="247"/>
      <c r="C163" s="247"/>
      <c r="D163" s="247"/>
      <c r="E163" s="247"/>
      <c r="F163" s="247"/>
      <c r="G163" s="247"/>
      <c r="H163" s="247"/>
      <c r="I163" s="247"/>
      <c r="J163" s="247"/>
      <c r="K163" s="247"/>
    </row>
    <row r="164" s="1" customFormat="1" ht="7.5" customHeight="1">
      <c r="B164" s="226"/>
      <c r="C164" s="227"/>
      <c r="D164" s="227"/>
      <c r="E164" s="227"/>
      <c r="F164" s="227"/>
      <c r="G164" s="227"/>
      <c r="H164" s="227"/>
      <c r="I164" s="227"/>
      <c r="J164" s="227"/>
      <c r="K164" s="228"/>
    </row>
    <row r="165" s="1" customFormat="1" ht="45" customHeight="1">
      <c r="B165" s="229"/>
      <c r="C165" s="230" t="s">
        <v>957</v>
      </c>
      <c r="D165" s="230"/>
      <c r="E165" s="230"/>
      <c r="F165" s="230"/>
      <c r="G165" s="230"/>
      <c r="H165" s="230"/>
      <c r="I165" s="230"/>
      <c r="J165" s="230"/>
      <c r="K165" s="231"/>
    </row>
    <row r="166" s="1" customFormat="1" ht="17.25" customHeight="1">
      <c r="B166" s="229"/>
      <c r="C166" s="254" t="s">
        <v>885</v>
      </c>
      <c r="D166" s="254"/>
      <c r="E166" s="254"/>
      <c r="F166" s="254" t="s">
        <v>886</v>
      </c>
      <c r="G166" s="296"/>
      <c r="H166" s="297" t="s">
        <v>53</v>
      </c>
      <c r="I166" s="297" t="s">
        <v>56</v>
      </c>
      <c r="J166" s="254" t="s">
        <v>887</v>
      </c>
      <c r="K166" s="231"/>
    </row>
    <row r="167" s="1" customFormat="1" ht="17.25" customHeight="1">
      <c r="B167" s="232"/>
      <c r="C167" s="256" t="s">
        <v>888</v>
      </c>
      <c r="D167" s="256"/>
      <c r="E167" s="256"/>
      <c r="F167" s="257" t="s">
        <v>889</v>
      </c>
      <c r="G167" s="298"/>
      <c r="H167" s="299"/>
      <c r="I167" s="299"/>
      <c r="J167" s="256" t="s">
        <v>890</v>
      </c>
      <c r="K167" s="234"/>
    </row>
    <row r="168" s="1" customFormat="1" ht="5.25" customHeight="1">
      <c r="B168" s="264"/>
      <c r="C168" s="259"/>
      <c r="D168" s="259"/>
      <c r="E168" s="259"/>
      <c r="F168" s="259"/>
      <c r="G168" s="260"/>
      <c r="H168" s="259"/>
      <c r="I168" s="259"/>
      <c r="J168" s="259"/>
      <c r="K168" s="287"/>
    </row>
    <row r="169" s="1" customFormat="1" ht="15" customHeight="1">
      <c r="B169" s="264"/>
      <c r="C169" s="239" t="s">
        <v>894</v>
      </c>
      <c r="D169" s="239"/>
      <c r="E169" s="239"/>
      <c r="F169" s="262" t="s">
        <v>891</v>
      </c>
      <c r="G169" s="239"/>
      <c r="H169" s="239" t="s">
        <v>931</v>
      </c>
      <c r="I169" s="239" t="s">
        <v>893</v>
      </c>
      <c r="J169" s="239">
        <v>120</v>
      </c>
      <c r="K169" s="287"/>
    </row>
    <row r="170" s="1" customFormat="1" ht="15" customHeight="1">
      <c r="B170" s="264"/>
      <c r="C170" s="239" t="s">
        <v>940</v>
      </c>
      <c r="D170" s="239"/>
      <c r="E170" s="239"/>
      <c r="F170" s="262" t="s">
        <v>891</v>
      </c>
      <c r="G170" s="239"/>
      <c r="H170" s="239" t="s">
        <v>941</v>
      </c>
      <c r="I170" s="239" t="s">
        <v>893</v>
      </c>
      <c r="J170" s="239" t="s">
        <v>942</v>
      </c>
      <c r="K170" s="287"/>
    </row>
    <row r="171" s="1" customFormat="1" ht="15" customHeight="1">
      <c r="B171" s="264"/>
      <c r="C171" s="239" t="s">
        <v>839</v>
      </c>
      <c r="D171" s="239"/>
      <c r="E171" s="239"/>
      <c r="F171" s="262" t="s">
        <v>891</v>
      </c>
      <c r="G171" s="239"/>
      <c r="H171" s="239" t="s">
        <v>958</v>
      </c>
      <c r="I171" s="239" t="s">
        <v>893</v>
      </c>
      <c r="J171" s="239" t="s">
        <v>942</v>
      </c>
      <c r="K171" s="287"/>
    </row>
    <row r="172" s="1" customFormat="1" ht="15" customHeight="1">
      <c r="B172" s="264"/>
      <c r="C172" s="239" t="s">
        <v>896</v>
      </c>
      <c r="D172" s="239"/>
      <c r="E172" s="239"/>
      <c r="F172" s="262" t="s">
        <v>897</v>
      </c>
      <c r="G172" s="239"/>
      <c r="H172" s="239" t="s">
        <v>958</v>
      </c>
      <c r="I172" s="239" t="s">
        <v>893</v>
      </c>
      <c r="J172" s="239">
        <v>50</v>
      </c>
      <c r="K172" s="287"/>
    </row>
    <row r="173" s="1" customFormat="1" ht="15" customHeight="1">
      <c r="B173" s="264"/>
      <c r="C173" s="239" t="s">
        <v>899</v>
      </c>
      <c r="D173" s="239"/>
      <c r="E173" s="239"/>
      <c r="F173" s="262" t="s">
        <v>891</v>
      </c>
      <c r="G173" s="239"/>
      <c r="H173" s="239" t="s">
        <v>958</v>
      </c>
      <c r="I173" s="239" t="s">
        <v>901</v>
      </c>
      <c r="J173" s="239"/>
      <c r="K173" s="287"/>
    </row>
    <row r="174" s="1" customFormat="1" ht="15" customHeight="1">
      <c r="B174" s="264"/>
      <c r="C174" s="239" t="s">
        <v>910</v>
      </c>
      <c r="D174" s="239"/>
      <c r="E174" s="239"/>
      <c r="F174" s="262" t="s">
        <v>897</v>
      </c>
      <c r="G174" s="239"/>
      <c r="H174" s="239" t="s">
        <v>958</v>
      </c>
      <c r="I174" s="239" t="s">
        <v>893</v>
      </c>
      <c r="J174" s="239">
        <v>50</v>
      </c>
      <c r="K174" s="287"/>
    </row>
    <row r="175" s="1" customFormat="1" ht="15" customHeight="1">
      <c r="B175" s="264"/>
      <c r="C175" s="239" t="s">
        <v>918</v>
      </c>
      <c r="D175" s="239"/>
      <c r="E175" s="239"/>
      <c r="F175" s="262" t="s">
        <v>897</v>
      </c>
      <c r="G175" s="239"/>
      <c r="H175" s="239" t="s">
        <v>958</v>
      </c>
      <c r="I175" s="239" t="s">
        <v>893</v>
      </c>
      <c r="J175" s="239">
        <v>50</v>
      </c>
      <c r="K175" s="287"/>
    </row>
    <row r="176" s="1" customFormat="1" ht="15" customHeight="1">
      <c r="B176" s="264"/>
      <c r="C176" s="239" t="s">
        <v>916</v>
      </c>
      <c r="D176" s="239"/>
      <c r="E176" s="239"/>
      <c r="F176" s="262" t="s">
        <v>897</v>
      </c>
      <c r="G176" s="239"/>
      <c r="H176" s="239" t="s">
        <v>958</v>
      </c>
      <c r="I176" s="239" t="s">
        <v>893</v>
      </c>
      <c r="J176" s="239">
        <v>50</v>
      </c>
      <c r="K176" s="287"/>
    </row>
    <row r="177" s="1" customFormat="1" ht="15" customHeight="1">
      <c r="B177" s="264"/>
      <c r="C177" s="239" t="s">
        <v>112</v>
      </c>
      <c r="D177" s="239"/>
      <c r="E177" s="239"/>
      <c r="F177" s="262" t="s">
        <v>891</v>
      </c>
      <c r="G177" s="239"/>
      <c r="H177" s="239" t="s">
        <v>959</v>
      </c>
      <c r="I177" s="239" t="s">
        <v>960</v>
      </c>
      <c r="J177" s="239"/>
      <c r="K177" s="287"/>
    </row>
    <row r="178" s="1" customFormat="1" ht="15" customHeight="1">
      <c r="B178" s="264"/>
      <c r="C178" s="239" t="s">
        <v>56</v>
      </c>
      <c r="D178" s="239"/>
      <c r="E178" s="239"/>
      <c r="F178" s="262" t="s">
        <v>891</v>
      </c>
      <c r="G178" s="239"/>
      <c r="H178" s="239" t="s">
        <v>961</v>
      </c>
      <c r="I178" s="239" t="s">
        <v>962</v>
      </c>
      <c r="J178" s="239">
        <v>1</v>
      </c>
      <c r="K178" s="287"/>
    </row>
    <row r="179" s="1" customFormat="1" ht="15" customHeight="1">
      <c r="B179" s="264"/>
      <c r="C179" s="239" t="s">
        <v>52</v>
      </c>
      <c r="D179" s="239"/>
      <c r="E179" s="239"/>
      <c r="F179" s="262" t="s">
        <v>891</v>
      </c>
      <c r="G179" s="239"/>
      <c r="H179" s="239" t="s">
        <v>963</v>
      </c>
      <c r="I179" s="239" t="s">
        <v>893</v>
      </c>
      <c r="J179" s="239">
        <v>20</v>
      </c>
      <c r="K179" s="287"/>
    </row>
    <row r="180" s="1" customFormat="1" ht="15" customHeight="1">
      <c r="B180" s="264"/>
      <c r="C180" s="239" t="s">
        <v>53</v>
      </c>
      <c r="D180" s="239"/>
      <c r="E180" s="239"/>
      <c r="F180" s="262" t="s">
        <v>891</v>
      </c>
      <c r="G180" s="239"/>
      <c r="H180" s="239" t="s">
        <v>964</v>
      </c>
      <c r="I180" s="239" t="s">
        <v>893</v>
      </c>
      <c r="J180" s="239">
        <v>255</v>
      </c>
      <c r="K180" s="287"/>
    </row>
    <row r="181" s="1" customFormat="1" ht="15" customHeight="1">
      <c r="B181" s="264"/>
      <c r="C181" s="239" t="s">
        <v>113</v>
      </c>
      <c r="D181" s="239"/>
      <c r="E181" s="239"/>
      <c r="F181" s="262" t="s">
        <v>891</v>
      </c>
      <c r="G181" s="239"/>
      <c r="H181" s="239" t="s">
        <v>855</v>
      </c>
      <c r="I181" s="239" t="s">
        <v>893</v>
      </c>
      <c r="J181" s="239">
        <v>10</v>
      </c>
      <c r="K181" s="287"/>
    </row>
    <row r="182" s="1" customFormat="1" ht="15" customHeight="1">
      <c r="B182" s="264"/>
      <c r="C182" s="239" t="s">
        <v>114</v>
      </c>
      <c r="D182" s="239"/>
      <c r="E182" s="239"/>
      <c r="F182" s="262" t="s">
        <v>891</v>
      </c>
      <c r="G182" s="239"/>
      <c r="H182" s="239" t="s">
        <v>965</v>
      </c>
      <c r="I182" s="239" t="s">
        <v>926</v>
      </c>
      <c r="J182" s="239"/>
      <c r="K182" s="287"/>
    </row>
    <row r="183" s="1" customFormat="1" ht="15" customHeight="1">
      <c r="B183" s="264"/>
      <c r="C183" s="239" t="s">
        <v>966</v>
      </c>
      <c r="D183" s="239"/>
      <c r="E183" s="239"/>
      <c r="F183" s="262" t="s">
        <v>891</v>
      </c>
      <c r="G183" s="239"/>
      <c r="H183" s="239" t="s">
        <v>967</v>
      </c>
      <c r="I183" s="239" t="s">
        <v>926</v>
      </c>
      <c r="J183" s="239"/>
      <c r="K183" s="287"/>
    </row>
    <row r="184" s="1" customFormat="1" ht="15" customHeight="1">
      <c r="B184" s="264"/>
      <c r="C184" s="239" t="s">
        <v>955</v>
      </c>
      <c r="D184" s="239"/>
      <c r="E184" s="239"/>
      <c r="F184" s="262" t="s">
        <v>891</v>
      </c>
      <c r="G184" s="239"/>
      <c r="H184" s="239" t="s">
        <v>968</v>
      </c>
      <c r="I184" s="239" t="s">
        <v>926</v>
      </c>
      <c r="J184" s="239"/>
      <c r="K184" s="287"/>
    </row>
    <row r="185" s="1" customFormat="1" ht="15" customHeight="1">
      <c r="B185" s="264"/>
      <c r="C185" s="239" t="s">
        <v>116</v>
      </c>
      <c r="D185" s="239"/>
      <c r="E185" s="239"/>
      <c r="F185" s="262" t="s">
        <v>897</v>
      </c>
      <c r="G185" s="239"/>
      <c r="H185" s="239" t="s">
        <v>969</v>
      </c>
      <c r="I185" s="239" t="s">
        <v>893</v>
      </c>
      <c r="J185" s="239">
        <v>50</v>
      </c>
      <c r="K185" s="287"/>
    </row>
    <row r="186" s="1" customFormat="1" ht="15" customHeight="1">
      <c r="B186" s="264"/>
      <c r="C186" s="239" t="s">
        <v>970</v>
      </c>
      <c r="D186" s="239"/>
      <c r="E186" s="239"/>
      <c r="F186" s="262" t="s">
        <v>897</v>
      </c>
      <c r="G186" s="239"/>
      <c r="H186" s="239" t="s">
        <v>971</v>
      </c>
      <c r="I186" s="239" t="s">
        <v>972</v>
      </c>
      <c r="J186" s="239"/>
      <c r="K186" s="287"/>
    </row>
    <row r="187" s="1" customFormat="1" ht="15" customHeight="1">
      <c r="B187" s="264"/>
      <c r="C187" s="239" t="s">
        <v>973</v>
      </c>
      <c r="D187" s="239"/>
      <c r="E187" s="239"/>
      <c r="F187" s="262" t="s">
        <v>897</v>
      </c>
      <c r="G187" s="239"/>
      <c r="H187" s="239" t="s">
        <v>974</v>
      </c>
      <c r="I187" s="239" t="s">
        <v>972</v>
      </c>
      <c r="J187" s="239"/>
      <c r="K187" s="287"/>
    </row>
    <row r="188" s="1" customFormat="1" ht="15" customHeight="1">
      <c r="B188" s="264"/>
      <c r="C188" s="239" t="s">
        <v>975</v>
      </c>
      <c r="D188" s="239"/>
      <c r="E188" s="239"/>
      <c r="F188" s="262" t="s">
        <v>897</v>
      </c>
      <c r="G188" s="239"/>
      <c r="H188" s="239" t="s">
        <v>976</v>
      </c>
      <c r="I188" s="239" t="s">
        <v>972</v>
      </c>
      <c r="J188" s="239"/>
      <c r="K188" s="287"/>
    </row>
    <row r="189" s="1" customFormat="1" ht="15" customHeight="1">
      <c r="B189" s="264"/>
      <c r="C189" s="300" t="s">
        <v>977</v>
      </c>
      <c r="D189" s="239"/>
      <c r="E189" s="239"/>
      <c r="F189" s="262" t="s">
        <v>897</v>
      </c>
      <c r="G189" s="239"/>
      <c r="H189" s="239" t="s">
        <v>978</v>
      </c>
      <c r="I189" s="239" t="s">
        <v>979</v>
      </c>
      <c r="J189" s="301" t="s">
        <v>980</v>
      </c>
      <c r="K189" s="287"/>
    </row>
    <row r="190" s="1" customFormat="1" ht="15" customHeight="1">
      <c r="B190" s="264"/>
      <c r="C190" s="300" t="s">
        <v>41</v>
      </c>
      <c r="D190" s="239"/>
      <c r="E190" s="239"/>
      <c r="F190" s="262" t="s">
        <v>891</v>
      </c>
      <c r="G190" s="239"/>
      <c r="H190" s="236" t="s">
        <v>981</v>
      </c>
      <c r="I190" s="239" t="s">
        <v>982</v>
      </c>
      <c r="J190" s="239"/>
      <c r="K190" s="287"/>
    </row>
    <row r="191" s="1" customFormat="1" ht="15" customHeight="1">
      <c r="B191" s="264"/>
      <c r="C191" s="300" t="s">
        <v>983</v>
      </c>
      <c r="D191" s="239"/>
      <c r="E191" s="239"/>
      <c r="F191" s="262" t="s">
        <v>891</v>
      </c>
      <c r="G191" s="239"/>
      <c r="H191" s="239" t="s">
        <v>984</v>
      </c>
      <c r="I191" s="239" t="s">
        <v>926</v>
      </c>
      <c r="J191" s="239"/>
      <c r="K191" s="287"/>
    </row>
    <row r="192" s="1" customFormat="1" ht="15" customHeight="1">
      <c r="B192" s="264"/>
      <c r="C192" s="300" t="s">
        <v>985</v>
      </c>
      <c r="D192" s="239"/>
      <c r="E192" s="239"/>
      <c r="F192" s="262" t="s">
        <v>891</v>
      </c>
      <c r="G192" s="239"/>
      <c r="H192" s="239" t="s">
        <v>986</v>
      </c>
      <c r="I192" s="239" t="s">
        <v>926</v>
      </c>
      <c r="J192" s="239"/>
      <c r="K192" s="287"/>
    </row>
    <row r="193" s="1" customFormat="1" ht="15" customHeight="1">
      <c r="B193" s="264"/>
      <c r="C193" s="300" t="s">
        <v>987</v>
      </c>
      <c r="D193" s="239"/>
      <c r="E193" s="239"/>
      <c r="F193" s="262" t="s">
        <v>897</v>
      </c>
      <c r="G193" s="239"/>
      <c r="H193" s="239" t="s">
        <v>988</v>
      </c>
      <c r="I193" s="239" t="s">
        <v>926</v>
      </c>
      <c r="J193" s="239"/>
      <c r="K193" s="287"/>
    </row>
    <row r="194" s="1" customFormat="1" ht="15" customHeight="1">
      <c r="B194" s="293"/>
      <c r="C194" s="302"/>
      <c r="D194" s="273"/>
      <c r="E194" s="273"/>
      <c r="F194" s="273"/>
      <c r="G194" s="273"/>
      <c r="H194" s="273"/>
      <c r="I194" s="273"/>
      <c r="J194" s="273"/>
      <c r="K194" s="294"/>
    </row>
    <row r="195" s="1" customFormat="1" ht="18.75" customHeight="1">
      <c r="B195" s="275"/>
      <c r="C195" s="285"/>
      <c r="D195" s="285"/>
      <c r="E195" s="285"/>
      <c r="F195" s="295"/>
      <c r="G195" s="285"/>
      <c r="H195" s="285"/>
      <c r="I195" s="285"/>
      <c r="J195" s="285"/>
      <c r="K195" s="275"/>
    </row>
    <row r="196" s="1" customFormat="1" ht="18.75" customHeight="1">
      <c r="B196" s="275"/>
      <c r="C196" s="285"/>
      <c r="D196" s="285"/>
      <c r="E196" s="285"/>
      <c r="F196" s="295"/>
      <c r="G196" s="285"/>
      <c r="H196" s="285"/>
      <c r="I196" s="285"/>
      <c r="J196" s="285"/>
      <c r="K196" s="275"/>
    </row>
    <row r="197" s="1" customFormat="1" ht="18.75" customHeight="1">
      <c r="B197" s="247"/>
      <c r="C197" s="247"/>
      <c r="D197" s="247"/>
      <c r="E197" s="247"/>
      <c r="F197" s="247"/>
      <c r="G197" s="247"/>
      <c r="H197" s="247"/>
      <c r="I197" s="247"/>
      <c r="J197" s="247"/>
      <c r="K197" s="247"/>
    </row>
    <row r="198" s="1" customFormat="1" ht="13.5">
      <c r="B198" s="226"/>
      <c r="C198" s="227"/>
      <c r="D198" s="227"/>
      <c r="E198" s="227"/>
      <c r="F198" s="227"/>
      <c r="G198" s="227"/>
      <c r="H198" s="227"/>
      <c r="I198" s="227"/>
      <c r="J198" s="227"/>
      <c r="K198" s="228"/>
    </row>
    <row r="199" s="1" customFormat="1" ht="21">
      <c r="B199" s="229"/>
      <c r="C199" s="230" t="s">
        <v>989</v>
      </c>
      <c r="D199" s="230"/>
      <c r="E199" s="230"/>
      <c r="F199" s="230"/>
      <c r="G199" s="230"/>
      <c r="H199" s="230"/>
      <c r="I199" s="230"/>
      <c r="J199" s="230"/>
      <c r="K199" s="231"/>
    </row>
    <row r="200" s="1" customFormat="1" ht="25.5" customHeight="1">
      <c r="B200" s="229"/>
      <c r="C200" s="303" t="s">
        <v>990</v>
      </c>
      <c r="D200" s="303"/>
      <c r="E200" s="303"/>
      <c r="F200" s="303" t="s">
        <v>991</v>
      </c>
      <c r="G200" s="304"/>
      <c r="H200" s="303" t="s">
        <v>992</v>
      </c>
      <c r="I200" s="303"/>
      <c r="J200" s="303"/>
      <c r="K200" s="231"/>
    </row>
    <row r="201" s="1" customFormat="1" ht="5.25" customHeight="1">
      <c r="B201" s="264"/>
      <c r="C201" s="259"/>
      <c r="D201" s="259"/>
      <c r="E201" s="259"/>
      <c r="F201" s="259"/>
      <c r="G201" s="285"/>
      <c r="H201" s="259"/>
      <c r="I201" s="259"/>
      <c r="J201" s="259"/>
      <c r="K201" s="287"/>
    </row>
    <row r="202" s="1" customFormat="1" ht="15" customHeight="1">
      <c r="B202" s="264"/>
      <c r="C202" s="239" t="s">
        <v>982</v>
      </c>
      <c r="D202" s="239"/>
      <c r="E202" s="239"/>
      <c r="F202" s="262" t="s">
        <v>42</v>
      </c>
      <c r="G202" s="239"/>
      <c r="H202" s="239" t="s">
        <v>993</v>
      </c>
      <c r="I202" s="239"/>
      <c r="J202" s="239"/>
      <c r="K202" s="287"/>
    </row>
    <row r="203" s="1" customFormat="1" ht="15" customHeight="1">
      <c r="B203" s="264"/>
      <c r="C203" s="239"/>
      <c r="D203" s="239"/>
      <c r="E203" s="239"/>
      <c r="F203" s="262" t="s">
        <v>43</v>
      </c>
      <c r="G203" s="239"/>
      <c r="H203" s="239" t="s">
        <v>994</v>
      </c>
      <c r="I203" s="239"/>
      <c r="J203" s="239"/>
      <c r="K203" s="287"/>
    </row>
    <row r="204" s="1" customFormat="1" ht="15" customHeight="1">
      <c r="B204" s="264"/>
      <c r="C204" s="239"/>
      <c r="D204" s="239"/>
      <c r="E204" s="239"/>
      <c r="F204" s="262" t="s">
        <v>46</v>
      </c>
      <c r="G204" s="239"/>
      <c r="H204" s="239" t="s">
        <v>995</v>
      </c>
      <c r="I204" s="239"/>
      <c r="J204" s="239"/>
      <c r="K204" s="287"/>
    </row>
    <row r="205" s="1" customFormat="1" ht="15" customHeight="1">
      <c r="B205" s="264"/>
      <c r="C205" s="239"/>
      <c r="D205" s="239"/>
      <c r="E205" s="239"/>
      <c r="F205" s="262" t="s">
        <v>44</v>
      </c>
      <c r="G205" s="239"/>
      <c r="H205" s="239" t="s">
        <v>996</v>
      </c>
      <c r="I205" s="239"/>
      <c r="J205" s="239"/>
      <c r="K205" s="287"/>
    </row>
    <row r="206" s="1" customFormat="1" ht="15" customHeight="1">
      <c r="B206" s="264"/>
      <c r="C206" s="239"/>
      <c r="D206" s="239"/>
      <c r="E206" s="239"/>
      <c r="F206" s="262" t="s">
        <v>45</v>
      </c>
      <c r="G206" s="239"/>
      <c r="H206" s="239" t="s">
        <v>997</v>
      </c>
      <c r="I206" s="239"/>
      <c r="J206" s="239"/>
      <c r="K206" s="287"/>
    </row>
    <row r="207" s="1" customFormat="1" ht="15" customHeight="1">
      <c r="B207" s="264"/>
      <c r="C207" s="239"/>
      <c r="D207" s="239"/>
      <c r="E207" s="239"/>
      <c r="F207" s="262"/>
      <c r="G207" s="239"/>
      <c r="H207" s="239"/>
      <c r="I207" s="239"/>
      <c r="J207" s="239"/>
      <c r="K207" s="287"/>
    </row>
    <row r="208" s="1" customFormat="1" ht="15" customHeight="1">
      <c r="B208" s="264"/>
      <c r="C208" s="239" t="s">
        <v>938</v>
      </c>
      <c r="D208" s="239"/>
      <c r="E208" s="239"/>
      <c r="F208" s="262" t="s">
        <v>78</v>
      </c>
      <c r="G208" s="239"/>
      <c r="H208" s="239" t="s">
        <v>998</v>
      </c>
      <c r="I208" s="239"/>
      <c r="J208" s="239"/>
      <c r="K208" s="287"/>
    </row>
    <row r="209" s="1" customFormat="1" ht="15" customHeight="1">
      <c r="B209" s="264"/>
      <c r="C209" s="239"/>
      <c r="D209" s="239"/>
      <c r="E209" s="239"/>
      <c r="F209" s="262" t="s">
        <v>833</v>
      </c>
      <c r="G209" s="239"/>
      <c r="H209" s="239" t="s">
        <v>834</v>
      </c>
      <c r="I209" s="239"/>
      <c r="J209" s="239"/>
      <c r="K209" s="287"/>
    </row>
    <row r="210" s="1" customFormat="1" ht="15" customHeight="1">
      <c r="B210" s="264"/>
      <c r="C210" s="239"/>
      <c r="D210" s="239"/>
      <c r="E210" s="239"/>
      <c r="F210" s="262" t="s">
        <v>831</v>
      </c>
      <c r="G210" s="239"/>
      <c r="H210" s="239" t="s">
        <v>999</v>
      </c>
      <c r="I210" s="239"/>
      <c r="J210" s="239"/>
      <c r="K210" s="287"/>
    </row>
    <row r="211" s="1" customFormat="1" ht="15" customHeight="1">
      <c r="B211" s="305"/>
      <c r="C211" s="239"/>
      <c r="D211" s="239"/>
      <c r="E211" s="239"/>
      <c r="F211" s="262" t="s">
        <v>835</v>
      </c>
      <c r="G211" s="300"/>
      <c r="H211" s="291" t="s">
        <v>836</v>
      </c>
      <c r="I211" s="291"/>
      <c r="J211" s="291"/>
      <c r="K211" s="306"/>
    </row>
    <row r="212" s="1" customFormat="1" ht="15" customHeight="1">
      <c r="B212" s="305"/>
      <c r="C212" s="239"/>
      <c r="D212" s="239"/>
      <c r="E212" s="239"/>
      <c r="F212" s="262" t="s">
        <v>837</v>
      </c>
      <c r="G212" s="300"/>
      <c r="H212" s="291" t="s">
        <v>1000</v>
      </c>
      <c r="I212" s="291"/>
      <c r="J212" s="291"/>
      <c r="K212" s="306"/>
    </row>
    <row r="213" s="1" customFormat="1" ht="15" customHeight="1">
      <c r="B213" s="305"/>
      <c r="C213" s="239"/>
      <c r="D213" s="239"/>
      <c r="E213" s="239"/>
      <c r="F213" s="262"/>
      <c r="G213" s="300"/>
      <c r="H213" s="291"/>
      <c r="I213" s="291"/>
      <c r="J213" s="291"/>
      <c r="K213" s="306"/>
    </row>
    <row r="214" s="1" customFormat="1" ht="15" customHeight="1">
      <c r="B214" s="305"/>
      <c r="C214" s="239" t="s">
        <v>962</v>
      </c>
      <c r="D214" s="239"/>
      <c r="E214" s="239"/>
      <c r="F214" s="262">
        <v>1</v>
      </c>
      <c r="G214" s="300"/>
      <c r="H214" s="291" t="s">
        <v>1001</v>
      </c>
      <c r="I214" s="291"/>
      <c r="J214" s="291"/>
      <c r="K214" s="306"/>
    </row>
    <row r="215" s="1" customFormat="1" ht="15" customHeight="1">
      <c r="B215" s="305"/>
      <c r="C215" s="239"/>
      <c r="D215" s="239"/>
      <c r="E215" s="239"/>
      <c r="F215" s="262">
        <v>2</v>
      </c>
      <c r="G215" s="300"/>
      <c r="H215" s="291" t="s">
        <v>1002</v>
      </c>
      <c r="I215" s="291"/>
      <c r="J215" s="291"/>
      <c r="K215" s="306"/>
    </row>
    <row r="216" s="1" customFormat="1" ht="15" customHeight="1">
      <c r="B216" s="305"/>
      <c r="C216" s="239"/>
      <c r="D216" s="239"/>
      <c r="E216" s="239"/>
      <c r="F216" s="262">
        <v>3</v>
      </c>
      <c r="G216" s="300"/>
      <c r="H216" s="291" t="s">
        <v>1003</v>
      </c>
      <c r="I216" s="291"/>
      <c r="J216" s="291"/>
      <c r="K216" s="306"/>
    </row>
    <row r="217" s="1" customFormat="1" ht="15" customHeight="1">
      <c r="B217" s="305"/>
      <c r="C217" s="239"/>
      <c r="D217" s="239"/>
      <c r="E217" s="239"/>
      <c r="F217" s="262">
        <v>4</v>
      </c>
      <c r="G217" s="300"/>
      <c r="H217" s="291" t="s">
        <v>1004</v>
      </c>
      <c r="I217" s="291"/>
      <c r="J217" s="291"/>
      <c r="K217" s="306"/>
    </row>
    <row r="218" s="1" customFormat="1" ht="12.75" customHeight="1">
      <c r="B218" s="307"/>
      <c r="C218" s="308"/>
      <c r="D218" s="308"/>
      <c r="E218" s="308"/>
      <c r="F218" s="308"/>
      <c r="G218" s="308"/>
      <c r="H218" s="308"/>
      <c r="I218" s="308"/>
      <c r="J218" s="308"/>
      <c r="K218" s="30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Petra Kadlecová</dc:creator>
  <cp:lastModifiedBy>Petra Kadlecová</cp:lastModifiedBy>
  <dcterms:created xsi:type="dcterms:W3CDTF">2022-01-21T17:55:44Z</dcterms:created>
  <dcterms:modified xsi:type="dcterms:W3CDTF">2022-01-21T17:55:55Z</dcterms:modified>
</cp:coreProperties>
</file>